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W:\Artistic Programmes\Access Learning Participation\CAT\25.26\Finance\Grant Assessments\Parental form\"/>
    </mc:Choice>
  </mc:AlternateContent>
  <xr:revisionPtr revIDLastSave="0" documentId="13_ncr:1_{3F300315-29D5-413C-BA8F-D5E925A7700B}" xr6:coauthVersionLast="47" xr6:coauthVersionMax="47" xr10:uidLastSave="{00000000-0000-0000-0000-000000000000}"/>
  <workbookProtection workbookAlgorithmName="SHA-512" workbookHashValue="S0KImLTWnHqLC8osow53nfRSrSwP4vD4+cfcU7Z6ZDJiH4NwwA3KrzsEm8wPkJkgbB1OgH4iZF3Ba9HAUTMzcw==" workbookSaltValue="Ek3x1yGtAZTTzJIjAf2ang==" workbookSpinCount="100000" lockStructure="1"/>
  <bookViews>
    <workbookView xWindow="-120" yWindow="-120" windowWidth="29040" windowHeight="15720" xr2:uid="{C56C37F3-5B44-4283-AD06-FC98921CD238}"/>
  </bookViews>
  <sheets>
    <sheet name="Music_and_Dance_Scheme_Form" sheetId="16" r:id="rId1"/>
    <sheet name="MDS_Form_Part_10" sheetId="17" r:id="rId2"/>
    <sheet name="Main Form - Inputs" sheetId="21" state="hidden" r:id="rId3"/>
    <sheet name="Main_Form - Outputs" sheetId="1" state="hidden" r:id="rId4"/>
    <sheet name="Outgoings" sheetId="13" state="hidden" r:id="rId5"/>
    <sheet name="Capital_assets_and_liabilities" sheetId="14" state="hidden" r:id="rId6"/>
    <sheet name="Lists_and_controls" sheetId="2" state="hidden" r:id="rId7"/>
    <sheet name="Data inputs" sheetId="20" state="hidden" r:id="rId8"/>
  </sheets>
  <definedNames>
    <definedName name="_xlnm._FilterDatabase" localSheetId="5" hidden="1">Capital_assets_and_liabilities!$A$5:$AK$5</definedName>
    <definedName name="_xlnm._FilterDatabase" localSheetId="2" hidden="1">'Main Form - Inputs'!$A$5:$DC$5</definedName>
    <definedName name="_xlnm._FilterDatabase" localSheetId="3" hidden="1">'Main_Form - Outputs'!$A$5:$FG$5</definedName>
    <definedName name="_xlnm._FilterDatabase" localSheetId="4" hidden="1">Outgoings!$A$5:$Y$5</definedName>
    <definedName name="Academic_year_end">Lists_and_controls!$AD$7</definedName>
    <definedName name="Academic_year_start">Lists_and_controls!$AD$6</definedName>
    <definedName name="Board">Lists_and_controls!$R$6:$R$8</definedName>
    <definedName name="d_min_distance">Lists_and_controls!$W$6</definedName>
    <definedName name="Day_30">Lists_and_controls!$AM$6:$AM$35</definedName>
    <definedName name="Day_31">Lists_and_controls!$AM$6:$AM$36</definedName>
    <definedName name="Day_Feb">Lists_and_controls!$AM$6:$AM$33</definedName>
    <definedName name="Day_Feb_LY">Lists_and_controls!$AM$6:$AM$34</definedName>
    <definedName name="Days_years">Lists_and_controls!$H$7</definedName>
    <definedName name="Deduct_blind">Lists_and_controls!$Z$6</definedName>
    <definedName name="Deduct_dependent">Lists_and_controls!$Y$6</definedName>
    <definedName name="DoB_1">Lists_and_controls!$G$6</definedName>
    <definedName name="DoB_2">Lists_and_controls!$G$7</definedName>
    <definedName name="DoB_Day_Min">Lists_and_controls!$AR$6</definedName>
    <definedName name="Earliest_DOB">Lists_and_controls!$U$6</definedName>
    <definedName name="Employment_status">Lists_and_controls!$AI$6:$AI$11</definedName>
    <definedName name="Ethnic_origin">Lists_and_controls!$N$6:$N$25</definedName>
    <definedName name="financial_support_type">Lists_and_controls!$AK$6:$AK$9</definedName>
    <definedName name="fy_py">Lists_and_controls!$AA$6:$AA$7</definedName>
    <definedName name="Gender">Lists_and_controls!$F$6:$F$9</definedName>
    <definedName name="hello">#REF!</definedName>
    <definedName name="hide_c_10">#REF!</definedName>
    <definedName name="hide_c_11">#REF!</definedName>
    <definedName name="hide_c_11.5">#REF!</definedName>
    <definedName name="hide_c_11_5">#REF!</definedName>
    <definedName name="hide_c_12">#REF!</definedName>
    <definedName name="hide_c_13">#REF!</definedName>
    <definedName name="hide_c_14">#REF!</definedName>
    <definedName name="hide_c_15">#REF!</definedName>
    <definedName name="hide_c_5">#REF!</definedName>
    <definedName name="hide_c_6">#REF!</definedName>
    <definedName name="hide_c_7">#REF!</definedName>
    <definedName name="hide_c_8">#REF!</definedName>
    <definedName name="hide_c_8_5">#REF!</definedName>
    <definedName name="hide_c_8_fy">#REF!</definedName>
    <definedName name="hide_c_8_py">#REF!</definedName>
    <definedName name="hide_c_9">#REF!</definedName>
    <definedName name="hide_c_9_fy">#REF!</definedName>
    <definedName name="hide_c_9_py">#REF!</definedName>
    <definedName name="hide_r_1_m">#REF!</definedName>
    <definedName name="hide_r_1_p">#REF!</definedName>
    <definedName name="hide_r_10">#REF!</definedName>
    <definedName name="hide_r_11">#REF!</definedName>
    <definedName name="hide_r_12">#REF!</definedName>
    <definedName name="hide_r_13">#REF!</definedName>
    <definedName name="hide_r_14">#REF!</definedName>
    <definedName name="hide_r_15">#REF!</definedName>
    <definedName name="hide_r_15_py">#REF!</definedName>
    <definedName name="hide_r_16">#REF!</definedName>
    <definedName name="hide_r_2_m">#REF!</definedName>
    <definedName name="hide_r_2_p">#REF!</definedName>
    <definedName name="hide_r_3">#REF!</definedName>
    <definedName name="hide_r_4">#REF!</definedName>
    <definedName name="hide_r_5">#REF!</definedName>
    <definedName name="hide_r_6">#REF!</definedName>
    <definedName name="hide_r_7">#REF!</definedName>
    <definedName name="hide_r_8">#REF!</definedName>
    <definedName name="hide_r_8_py">#REF!</definedName>
    <definedName name="hide_r_9">#REF!</definedName>
    <definedName name="hide_s_1">#REF!</definedName>
    <definedName name="hide_s_2">#REF!</definedName>
    <definedName name="hide_s_2_5">#REF!</definedName>
    <definedName name="hide_s_3">#REF!</definedName>
    <definedName name="hide_s_4">#REF!</definedName>
    <definedName name="hide_s_4_5">#REF!</definedName>
    <definedName name="hide_s_5">#REF!</definedName>
    <definedName name="hide_s_6">#REF!</definedName>
    <definedName name="hide_s_7">#REF!</definedName>
    <definedName name="hide_s_8">#REF!</definedName>
    <definedName name="Leap_Year_YN">Lists_and_controls!$AQ$6:$AQ$27</definedName>
    <definedName name="Marital_status">Lists_and_controls!$AH$6:$AH$14</definedName>
    <definedName name="Month">Lists_and_controls!$AN$6:$AN$17</definedName>
    <definedName name="Month_value">Lists_and_controls!$AO$6:$AO$17</definedName>
    <definedName name="Nationality">Lists_and_controls!$AE$6:$AE$8</definedName>
    <definedName name="Other_financial_support">Lists_and_controls!$M$6:$M$8</definedName>
    <definedName name="Other_financial_support_form">Lists_and_controls!$L$6:$L$8</definedName>
    <definedName name="Postcode_all">Lists_and_controls!$J$6:$J$41</definedName>
    <definedName name="Postcode_alpha">Lists_and_controls!$J$6:$J$31</definedName>
    <definedName name="Postcode_alpha_numeric">Lists_and_controls!$J$6:$J$41</definedName>
    <definedName name="Postcode_max">Lists_and_controls!$I$7</definedName>
    <definedName name="Postcode_min">Lists_and_controls!$I$6</definedName>
    <definedName name="Postcode_numeric">Lists_and_controls!$J$32:$J$41</definedName>
    <definedName name="Preferred_contact">Lists_and_controls!$K$6:$K$7</definedName>
    <definedName name="Protect">#REF!</definedName>
    <definedName name="School_or_CAT">#REF!</definedName>
    <definedName name="School_or_CAT_2">#REF!</definedName>
    <definedName name="select_total">Lists_and_controls!$AJ$6:$AJ$7</definedName>
    <definedName name="Sex_at_birth">Lists_and_controls!$E$6:$E$7</definedName>
    <definedName name="Start_September">Lists_and_controls!$H$6</definedName>
    <definedName name="Type_of_education">Lists_and_controls!$AF$6:$AF$8</definedName>
    <definedName name="UCI_length">Lists_and_controls!$Q$6</definedName>
    <definedName name="ULN_length">Lists_and_controls!$P$6</definedName>
    <definedName name="unhide_c_1">#REF!</definedName>
    <definedName name="unhide_c_2">#REF!</definedName>
    <definedName name="unhide_c_3">#REF!</definedName>
    <definedName name="unhide_r_1">#REF!</definedName>
    <definedName name="unhide_r_2">#REF!</definedName>
    <definedName name="Uniform_R_Income_1">Lists_and_controls!$AC$6</definedName>
    <definedName name="Uniform_R_Income_2">Lists_and_controls!$AC$7</definedName>
    <definedName name="Uniform_R_Income_3">Lists_and_controls!$AC$8</definedName>
    <definedName name="Uniform_R_Income_4">Lists_and_controls!$AC$9</definedName>
    <definedName name="Uniform_R_Income_5">Lists_and_controls!$AC$11</definedName>
    <definedName name="Uniform_R_Income_6">Lists_and_controls!$AC$12</definedName>
    <definedName name="UPN_length">Lists_and_controls!$O$6</definedName>
    <definedName name="URN_length">Lists_and_controls!$AG$6</definedName>
    <definedName name="w_min_distance">Lists_and_controls!$X$6</definedName>
    <definedName name="Year_1">Lists_and_controls!$AP$8:$AP$28</definedName>
    <definedName name="Year_2">Lists_and_controls!$AP$6:$AP$28</definedName>
    <definedName name="Yes_no">Lists_and_controls!$D$6:$D$7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Y6" i="21" l="1"/>
  <c r="CX6" i="21"/>
  <c r="CW6" i="21"/>
  <c r="EL6" i="1" l="1"/>
  <c r="B21" i="20"/>
  <c r="D289" i="16"/>
  <c r="B834" i="16"/>
  <c r="Q6" i="21" l="1"/>
  <c r="B6" i="21"/>
  <c r="B6" i="1" s="1"/>
  <c r="C6" i="21"/>
  <c r="C6" i="1" s="1"/>
  <c r="W6" i="21" l="1"/>
  <c r="AD6" i="1" s="1"/>
  <c r="X6" i="21"/>
  <c r="AE6" i="1" s="1"/>
  <c r="F6" i="21" l="1"/>
  <c r="F6" i="1" s="1"/>
  <c r="E6" i="21"/>
  <c r="E6" i="1" s="1"/>
  <c r="F456" i="16"/>
  <c r="I407" i="16"/>
  <c r="H750" i="16"/>
  <c r="D357" i="16"/>
  <c r="I834" i="16" l="1"/>
  <c r="CU6" i="21" s="1"/>
  <c r="CT6" i="21"/>
  <c r="DW6" i="1" s="1"/>
  <c r="G6" i="21"/>
  <c r="G6" i="1" s="1"/>
  <c r="H6" i="21"/>
  <c r="H6" i="1" s="1"/>
  <c r="EH2" i="1"/>
  <c r="EH3" i="1"/>
  <c r="EH4" i="1"/>
  <c r="EH5" i="1"/>
  <c r="BR6" i="21"/>
  <c r="CQ6" i="1" s="1"/>
  <c r="BQ6" i="21"/>
  <c r="CP6" i="1" s="1"/>
  <c r="AK6" i="21"/>
  <c r="AR6" i="1" s="1"/>
  <c r="AI6" i="21"/>
  <c r="AP6" i="1" s="1"/>
  <c r="DC6" i="21"/>
  <c r="EP6" i="1" s="1"/>
  <c r="DB6" i="21"/>
  <c r="EO6" i="1" s="1"/>
  <c r="DA6" i="21"/>
  <c r="EN6" i="1" s="1"/>
  <c r="CZ6" i="21"/>
  <c r="EM6" i="1" s="1"/>
  <c r="EK6" i="1"/>
  <c r="CV6" i="21"/>
  <c r="EI6" i="1" s="1"/>
  <c r="CR6" i="21"/>
  <c r="CK6" i="21"/>
  <c r="DL6" i="1" s="1"/>
  <c r="CJ6" i="21"/>
  <c r="DK6" i="1" s="1"/>
  <c r="CI6" i="21"/>
  <c r="DJ6" i="1" s="1"/>
  <c r="CH6" i="21"/>
  <c r="DI6" i="1" s="1"/>
  <c r="CG6" i="21"/>
  <c r="DH6" i="1" s="1"/>
  <c r="CF6" i="21"/>
  <c r="DG6" i="1" s="1"/>
  <c r="CE6" i="21"/>
  <c r="DF6" i="1" s="1"/>
  <c r="CD6" i="21"/>
  <c r="DE6" i="1" s="1"/>
  <c r="CC6" i="21"/>
  <c r="DD6" i="1" s="1"/>
  <c r="CB6" i="21"/>
  <c r="DC6" i="1" s="1"/>
  <c r="CA6" i="21"/>
  <c r="DB6" i="1" s="1"/>
  <c r="FG6" i="1" s="1"/>
  <c r="EZ6" i="1" l="1"/>
  <c r="FA6" i="1" s="1"/>
  <c r="EX6" i="1"/>
  <c r="EW6" i="1"/>
  <c r="EY6" i="1"/>
  <c r="CS6" i="21"/>
  <c r="DV6" i="1" s="1"/>
  <c r="DU6" i="1"/>
  <c r="EH6" i="1"/>
  <c r="EC6" i="1"/>
  <c r="BS6" i="21"/>
  <c r="CR6" i="1" s="1"/>
  <c r="DY6" i="1" s="1"/>
  <c r="BP6" i="21"/>
  <c r="BX6" i="1" s="1"/>
  <c r="BO6" i="21"/>
  <c r="BW6" i="1" s="1"/>
  <c r="BN6" i="21"/>
  <c r="BV6" i="1" s="1"/>
  <c r="BM6" i="21"/>
  <c r="BU6" i="1" s="1"/>
  <c r="BL6" i="21"/>
  <c r="BT6" i="1" s="1"/>
  <c r="BK6" i="21"/>
  <c r="BS6" i="1" s="1"/>
  <c r="BJ6" i="21"/>
  <c r="BR6" i="1" s="1"/>
  <c r="BI6" i="21"/>
  <c r="BQ6" i="1" s="1"/>
  <c r="BH6" i="21"/>
  <c r="BP6" i="1" s="1"/>
  <c r="BG6" i="21"/>
  <c r="BO6" i="1" s="1"/>
  <c r="BF6" i="21"/>
  <c r="BN6" i="1" s="1"/>
  <c r="BE6" i="21"/>
  <c r="BM6" i="1" s="1"/>
  <c r="BD6" i="21"/>
  <c r="BL6" i="1" s="1"/>
  <c r="BC6" i="21"/>
  <c r="BK6" i="1" s="1"/>
  <c r="BB6" i="21"/>
  <c r="BJ6" i="1" s="1"/>
  <c r="BA6" i="21"/>
  <c r="BH6" i="1" s="1"/>
  <c r="AZ6" i="21"/>
  <c r="BG6" i="1" s="1"/>
  <c r="AY6" i="21"/>
  <c r="BF6" i="1" s="1"/>
  <c r="AX6" i="21"/>
  <c r="BE6" i="1" s="1"/>
  <c r="AW6" i="21"/>
  <c r="BD6" i="1" s="1"/>
  <c r="AV6" i="21"/>
  <c r="BC6" i="1" s="1"/>
  <c r="AU6" i="21"/>
  <c r="BB6" i="1" s="1"/>
  <c r="AT6" i="21"/>
  <c r="BA6" i="1" s="1"/>
  <c r="AS6" i="21"/>
  <c r="AZ6" i="1" s="1"/>
  <c r="AR6" i="21"/>
  <c r="AY6" i="1" s="1"/>
  <c r="AQ6" i="21"/>
  <c r="AX6" i="1" s="1"/>
  <c r="AP6" i="21"/>
  <c r="AW6" i="1" s="1"/>
  <c r="AO6" i="21"/>
  <c r="AV6" i="1" s="1"/>
  <c r="AN6" i="21"/>
  <c r="AU6" i="1" s="1"/>
  <c r="AM6" i="21"/>
  <c r="AT6" i="1" s="1"/>
  <c r="AL6" i="21"/>
  <c r="AS6" i="1" s="1"/>
  <c r="AJ6" i="21"/>
  <c r="AQ6" i="1" s="1"/>
  <c r="AH6" i="21"/>
  <c r="AO6" i="1" s="1"/>
  <c r="AG6" i="21"/>
  <c r="AN6" i="1" s="1"/>
  <c r="AF6" i="21"/>
  <c r="AM6" i="1" s="1"/>
  <c r="AE6" i="21"/>
  <c r="AL6" i="1" s="1"/>
  <c r="AA6" i="21"/>
  <c r="AH6" i="1" s="1"/>
  <c r="AD6" i="21"/>
  <c r="AK6" i="1" s="1"/>
  <c r="AC6" i="21"/>
  <c r="AJ6" i="1" s="1"/>
  <c r="AB6" i="21"/>
  <c r="AI6" i="1" s="1"/>
  <c r="Z6" i="21"/>
  <c r="AG6" i="1" s="1"/>
  <c r="Y6" i="21"/>
  <c r="AF6" i="1" s="1"/>
  <c r="V6" i="21"/>
  <c r="AC6" i="1" s="1"/>
  <c r="U6" i="21"/>
  <c r="AB6" i="1" s="1"/>
  <c r="T6" i="21"/>
  <c r="AA6" i="1" s="1"/>
  <c r="S6" i="21"/>
  <c r="Z6" i="1" s="1"/>
  <c r="R6" i="21"/>
  <c r="Y6" i="1" s="1"/>
  <c r="X6" i="1"/>
  <c r="CM6" i="1" l="1"/>
  <c r="EB6" i="1" s="1"/>
  <c r="EE6" i="1"/>
  <c r="CN6" i="1"/>
  <c r="CG6" i="1"/>
  <c r="EA6" i="1" s="1"/>
  <c r="CH6" i="1"/>
  <c r="CI6" i="1"/>
  <c r="CJ6" i="1"/>
  <c r="BY6" i="1"/>
  <c r="CF6" i="1"/>
  <c r="BZ6" i="1"/>
  <c r="CA6" i="1"/>
  <c r="CB6" i="1"/>
  <c r="CC6" i="1"/>
  <c r="CK6" i="1"/>
  <c r="BI6" i="1"/>
  <c r="CD6" i="1"/>
  <c r="CL6" i="1"/>
  <c r="CE6" i="1"/>
  <c r="P6" i="21"/>
  <c r="Q6" i="1" s="1"/>
  <c r="O6" i="21"/>
  <c r="P6" i="1" s="1"/>
  <c r="N6" i="21"/>
  <c r="O6" i="1" s="1"/>
  <c r="M6" i="21"/>
  <c r="N6" i="1" s="1"/>
  <c r="L6" i="21"/>
  <c r="K6" i="21"/>
  <c r="M6" i="1" s="1"/>
  <c r="J6" i="21"/>
  <c r="L6" i="1" s="1"/>
  <c r="I6" i="21"/>
  <c r="I6" i="1" s="1"/>
  <c r="J6" i="1" s="1"/>
  <c r="K6" i="1" s="1"/>
  <c r="S6" i="1" s="1"/>
  <c r="C31" i="17"/>
  <c r="E6" i="14"/>
  <c r="F289" i="16"/>
  <c r="H283" i="16"/>
  <c r="H279" i="16"/>
  <c r="H275" i="16"/>
  <c r="H271" i="16"/>
  <c r="H268" i="16"/>
  <c r="H265" i="16"/>
  <c r="H263" i="16"/>
  <c r="H260" i="16"/>
  <c r="H257" i="16"/>
  <c r="H255" i="16"/>
  <c r="H253" i="16"/>
  <c r="H249" i="16"/>
  <c r="H246" i="16"/>
  <c r="H243" i="16"/>
  <c r="H239" i="16"/>
  <c r="F357" i="16"/>
  <c r="H354" i="16"/>
  <c r="H350" i="16"/>
  <c r="H346" i="16"/>
  <c r="H343" i="16"/>
  <c r="H340" i="16"/>
  <c r="H338" i="16"/>
  <c r="H335" i="16"/>
  <c r="H332" i="16"/>
  <c r="H330" i="16"/>
  <c r="H328" i="16"/>
  <c r="H324" i="16"/>
  <c r="H321" i="16"/>
  <c r="H318" i="16"/>
  <c r="H314" i="16"/>
  <c r="B838" i="16"/>
  <c r="EF6" i="1" l="1"/>
  <c r="R6" i="1"/>
  <c r="T6" i="1" s="1"/>
  <c r="U6" i="1"/>
  <c r="A805" i="16" s="1"/>
  <c r="CO6" i="1"/>
  <c r="DX6" i="1" s="1"/>
  <c r="DZ6" i="1" s="1"/>
  <c r="H357" i="16"/>
  <c r="H289" i="16"/>
  <c r="EG6" i="1" l="1"/>
  <c r="FF6" i="1" s="1"/>
  <c r="FD6" i="1" s="1"/>
  <c r="V6" i="1"/>
  <c r="A808" i="16" s="1"/>
  <c r="ER6" i="1" l="1"/>
  <c r="ES6" i="1"/>
  <c r="EV6" i="1"/>
  <c r="FC6" i="1" s="1"/>
  <c r="FE6" i="1" s="1"/>
  <c r="EQ6" i="1"/>
  <c r="EU6" i="1"/>
  <c r="ET6" i="1"/>
  <c r="FB6" i="1"/>
  <c r="W6" i="1"/>
  <c r="D6" i="21"/>
  <c r="D6" i="1" s="1"/>
  <c r="H905" i="16" l="1"/>
  <c r="A815" i="16"/>
  <c r="H914" i="16" l="1"/>
  <c r="H920" i="16"/>
  <c r="EP4" i="1"/>
  <c r="EN5" i="1"/>
  <c r="EO5" i="1"/>
  <c r="EP5" i="1"/>
  <c r="EN4" i="1"/>
  <c r="EO4" i="1"/>
  <c r="EN3" i="1"/>
  <c r="EO3" i="1"/>
  <c r="EP3" i="1"/>
  <c r="EN2" i="1"/>
  <c r="EO2" i="1"/>
  <c r="EP2" i="1"/>
  <c r="EI2" i="1"/>
  <c r="EJ2" i="1"/>
  <c r="EK2" i="1"/>
  <c r="EL2" i="1"/>
  <c r="EI3" i="1"/>
  <c r="EJ3" i="1"/>
  <c r="EK3" i="1"/>
  <c r="EL3" i="1"/>
  <c r="EJ4" i="1"/>
  <c r="EK4" i="1"/>
  <c r="EL4" i="1"/>
  <c r="EJ5" i="1"/>
  <c r="EK5" i="1"/>
  <c r="EL5" i="1"/>
  <c r="EM2" i="1"/>
  <c r="EM3" i="1"/>
  <c r="EM4" i="1"/>
  <c r="EM5" i="1"/>
  <c r="EI5" i="1"/>
  <c r="EI4" i="1"/>
  <c r="DU2" i="1"/>
  <c r="DV2" i="1"/>
  <c r="DU3" i="1"/>
  <c r="DV3" i="1"/>
  <c r="DU5" i="1"/>
  <c r="DV5" i="1"/>
  <c r="DV4" i="1"/>
  <c r="DU4" i="1"/>
  <c r="DR2" i="1"/>
  <c r="DS2" i="1"/>
  <c r="DR3" i="1"/>
  <c r="DS3" i="1"/>
  <c r="DR5" i="1"/>
  <c r="DS5" i="1"/>
  <c r="DS4" i="1"/>
  <c r="DR4" i="1"/>
  <c r="DM5" i="1"/>
  <c r="DM4" i="1"/>
  <c r="DO2" i="1"/>
  <c r="DP2" i="1"/>
  <c r="DO3" i="1"/>
  <c r="DP3" i="1"/>
  <c r="DO4" i="1"/>
  <c r="DP4" i="1"/>
  <c r="DO5" i="1"/>
  <c r="DP5" i="1"/>
  <c r="DN2" i="1"/>
  <c r="DN3" i="1"/>
  <c r="DN5" i="1"/>
  <c r="DN4" i="1"/>
  <c r="DL2" i="1"/>
  <c r="DL3" i="1"/>
  <c r="DL4" i="1"/>
  <c r="DL5" i="1"/>
  <c r="DK2" i="1"/>
  <c r="DK3" i="1"/>
  <c r="DK4" i="1"/>
  <c r="DK5" i="1"/>
  <c r="DJ2" i="1"/>
  <c r="DJ3" i="1"/>
  <c r="DJ4" i="1"/>
  <c r="DJ5" i="1"/>
  <c r="DI2" i="1"/>
  <c r="DI3" i="1"/>
  <c r="DI4" i="1"/>
  <c r="DI5" i="1"/>
  <c r="DH2" i="1"/>
  <c r="DH3" i="1"/>
  <c r="DH4" i="1"/>
  <c r="DH5" i="1"/>
  <c r="DG2" i="1"/>
  <c r="DG3" i="1"/>
  <c r="DG4" i="1"/>
  <c r="DG5" i="1"/>
  <c r="DF2" i="1"/>
  <c r="DF3" i="1"/>
  <c r="DF4" i="1"/>
  <c r="DF5" i="1"/>
  <c r="DE2" i="1"/>
  <c r="DE3" i="1"/>
  <c r="DE4" i="1"/>
  <c r="DE5" i="1"/>
  <c r="DD2" i="1"/>
  <c r="DD3" i="1"/>
  <c r="DD5" i="1"/>
  <c r="DD4" i="1"/>
  <c r="DB2" i="1"/>
  <c r="DC2" i="1"/>
  <c r="DB3" i="1"/>
  <c r="DC3" i="1"/>
  <c r="DB5" i="1"/>
  <c r="DC5" i="1"/>
  <c r="DC4" i="1"/>
  <c r="DB4" i="1"/>
  <c r="DA5" i="1"/>
  <c r="DA2" i="1"/>
  <c r="DA3" i="1"/>
  <c r="DA4" i="1"/>
  <c r="CV4" i="1"/>
  <c r="CU4" i="1"/>
  <c r="CT4" i="1"/>
  <c r="CS1" i="1"/>
  <c r="CS2" i="1"/>
  <c r="CS3" i="1"/>
  <c r="CS5" i="1"/>
  <c r="CS4" i="1"/>
  <c r="CR5" i="1"/>
  <c r="CR1" i="1"/>
  <c r="CR2" i="1"/>
  <c r="CR3" i="1"/>
  <c r="CR4" i="1"/>
  <c r="CQ5" i="1"/>
  <c r="CQ1" i="1"/>
  <c r="CQ2" i="1"/>
  <c r="CQ3" i="1"/>
  <c r="CQ4" i="1"/>
  <c r="CP5" i="1"/>
  <c r="CP1" i="1"/>
  <c r="CP2" i="1"/>
  <c r="CP3" i="1"/>
  <c r="CP4" i="1"/>
  <c r="BX2" i="1"/>
  <c r="BX3" i="1"/>
  <c r="BX4" i="1"/>
  <c r="BX5" i="1"/>
  <c r="BW2" i="1"/>
  <c r="BW3" i="1"/>
  <c r="BW4" i="1"/>
  <c r="BW5" i="1"/>
  <c r="BV2" i="1"/>
  <c r="BV3" i="1"/>
  <c r="BV4" i="1"/>
  <c r="BV5" i="1"/>
  <c r="BU2" i="1"/>
  <c r="BU3" i="1"/>
  <c r="BU4" i="1"/>
  <c r="BU5" i="1"/>
  <c r="BT2" i="1"/>
  <c r="BT3" i="1"/>
  <c r="BT4" i="1"/>
  <c r="BT5" i="1"/>
  <c r="BS2" i="1"/>
  <c r="BS3" i="1"/>
  <c r="BS4" i="1"/>
  <c r="BS5" i="1"/>
  <c r="BR2" i="1"/>
  <c r="BR3" i="1"/>
  <c r="BR4" i="1"/>
  <c r="BR5" i="1"/>
  <c r="BQ2" i="1"/>
  <c r="BQ3" i="1"/>
  <c r="BQ4" i="1"/>
  <c r="BQ5" i="1"/>
  <c r="BP2" i="1"/>
  <c r="BP3" i="1"/>
  <c r="BP4" i="1"/>
  <c r="BP5" i="1"/>
  <c r="BO2" i="1"/>
  <c r="BO3" i="1"/>
  <c r="BO4" i="1"/>
  <c r="BO5" i="1"/>
  <c r="BN2" i="1"/>
  <c r="BN3" i="1"/>
  <c r="BN4" i="1"/>
  <c r="BN5" i="1"/>
  <c r="BM2" i="1"/>
  <c r="BM3" i="1"/>
  <c r="BM4" i="1"/>
  <c r="BM5" i="1"/>
  <c r="BL2" i="1"/>
  <c r="BL3" i="1"/>
  <c r="BL4" i="1"/>
  <c r="BL5" i="1"/>
  <c r="BK2" i="1"/>
  <c r="BK3" i="1"/>
  <c r="BK4" i="1"/>
  <c r="BK5" i="1"/>
  <c r="BJ2" i="1"/>
  <c r="BJ3" i="1"/>
  <c r="BJ5" i="1"/>
  <c r="BJ4" i="1"/>
  <c r="AT2" i="1"/>
  <c r="AU2" i="1"/>
  <c r="AV2" i="1"/>
  <c r="AW2" i="1"/>
  <c r="AX2" i="1"/>
  <c r="AY2" i="1"/>
  <c r="AZ2" i="1"/>
  <c r="BA2" i="1"/>
  <c r="BB2" i="1"/>
  <c r="BC2" i="1"/>
  <c r="BD2" i="1"/>
  <c r="BE2" i="1"/>
  <c r="BF2" i="1"/>
  <c r="BG2" i="1"/>
  <c r="BH2" i="1"/>
  <c r="AT3" i="1"/>
  <c r="AU3" i="1"/>
  <c r="AV3" i="1"/>
  <c r="AW3" i="1"/>
  <c r="AX3" i="1"/>
  <c r="AY3" i="1"/>
  <c r="AZ3" i="1"/>
  <c r="BA3" i="1"/>
  <c r="BB3" i="1"/>
  <c r="BC3" i="1"/>
  <c r="BD3" i="1"/>
  <c r="BE3" i="1"/>
  <c r="BF3" i="1"/>
  <c r="BG3" i="1"/>
  <c r="BH3" i="1"/>
  <c r="AT5" i="1"/>
  <c r="AU5" i="1"/>
  <c r="AV5" i="1"/>
  <c r="AW5" i="1"/>
  <c r="AX5" i="1"/>
  <c r="AY5" i="1"/>
  <c r="AZ5" i="1"/>
  <c r="BA5" i="1"/>
  <c r="BB5" i="1"/>
  <c r="BC5" i="1"/>
  <c r="BD5" i="1"/>
  <c r="BE5" i="1"/>
  <c r="BF5" i="1"/>
  <c r="BG5" i="1"/>
  <c r="BH5" i="1"/>
  <c r="BH4" i="1"/>
  <c r="BF4" i="1"/>
  <c r="BG4" i="1"/>
  <c r="AZ4" i="1"/>
  <c r="BA4" i="1"/>
  <c r="BB4" i="1"/>
  <c r="BC4" i="1"/>
  <c r="BD4" i="1"/>
  <c r="BE4" i="1"/>
  <c r="AY4" i="1"/>
  <c r="AX4" i="1"/>
  <c r="AW4" i="1"/>
  <c r="AV4" i="1"/>
  <c r="AU4" i="1"/>
  <c r="AT4" i="1"/>
  <c r="AP2" i="1"/>
  <c r="AQ2" i="1"/>
  <c r="AR2" i="1"/>
  <c r="AS2" i="1"/>
  <c r="AP3" i="1"/>
  <c r="AQ3" i="1"/>
  <c r="AR3" i="1"/>
  <c r="AS3" i="1"/>
  <c r="AP5" i="1"/>
  <c r="AQ5" i="1"/>
  <c r="AR5" i="1"/>
  <c r="AS5" i="1"/>
  <c r="AQ4" i="1"/>
  <c r="AR4" i="1"/>
  <c r="AS4" i="1"/>
  <c r="AP4" i="1"/>
  <c r="AO2" i="1"/>
  <c r="AO3" i="1"/>
  <c r="AO4" i="1"/>
  <c r="AO5" i="1"/>
  <c r="AN2" i="1"/>
  <c r="AN3" i="1"/>
  <c r="AN4" i="1"/>
  <c r="AN5" i="1"/>
  <c r="AM2" i="1"/>
  <c r="AM3" i="1"/>
  <c r="AM4" i="1"/>
  <c r="AM5" i="1"/>
  <c r="AL2" i="1"/>
  <c r="AL3" i="1"/>
  <c r="AL4" i="1"/>
  <c r="AL5" i="1"/>
  <c r="AK2" i="1"/>
  <c r="AK3" i="1"/>
  <c r="AK4" i="1"/>
  <c r="AK5" i="1"/>
  <c r="AJ2" i="1"/>
  <c r="AJ3" i="1"/>
  <c r="AJ4" i="1"/>
  <c r="AJ5" i="1"/>
  <c r="AI2" i="1"/>
  <c r="AI3" i="1"/>
  <c r="AI4" i="1"/>
  <c r="AI5" i="1"/>
  <c r="AH4" i="1"/>
  <c r="AH5" i="1"/>
  <c r="AG5" i="1"/>
  <c r="AG4" i="1"/>
  <c r="AG3" i="1"/>
  <c r="AG2" i="1"/>
  <c r="AF5" i="1"/>
  <c r="AF2" i="1"/>
  <c r="AF3" i="1"/>
  <c r="AF4" i="1"/>
  <c r="L2" i="1"/>
  <c r="M2" i="1"/>
  <c r="N2" i="1"/>
  <c r="O2" i="1"/>
  <c r="P2" i="1"/>
  <c r="Q2" i="1"/>
  <c r="L3" i="1"/>
  <c r="M3" i="1"/>
  <c r="N3" i="1"/>
  <c r="O3" i="1"/>
  <c r="P3" i="1"/>
  <c r="Q3" i="1"/>
  <c r="L5" i="1"/>
  <c r="M5" i="1"/>
  <c r="N5" i="1"/>
  <c r="O5" i="1"/>
  <c r="P5" i="1"/>
  <c r="Q5" i="1"/>
  <c r="X2" i="1"/>
  <c r="Y2" i="1"/>
  <c r="Z2" i="1"/>
  <c r="AA2" i="1"/>
  <c r="AB2" i="1"/>
  <c r="AC2" i="1"/>
  <c r="AD2" i="1"/>
  <c r="AE2" i="1"/>
  <c r="X3" i="1"/>
  <c r="Y3" i="1"/>
  <c r="Z3" i="1"/>
  <c r="AA3" i="1"/>
  <c r="AB3" i="1"/>
  <c r="AC3" i="1"/>
  <c r="AD3" i="1"/>
  <c r="AE3" i="1"/>
  <c r="X5" i="1"/>
  <c r="Y5" i="1"/>
  <c r="Z5" i="1"/>
  <c r="AA5" i="1"/>
  <c r="AB5" i="1"/>
  <c r="AC5" i="1"/>
  <c r="AD5" i="1"/>
  <c r="AE5" i="1"/>
  <c r="AD4" i="1"/>
  <c r="AE4" i="1"/>
  <c r="AC4" i="1"/>
  <c r="AB4" i="1"/>
  <c r="AA4" i="1"/>
  <c r="Z4" i="1"/>
  <c r="Y4" i="1"/>
  <c r="X4" i="1"/>
  <c r="DW2" i="1"/>
  <c r="DW3" i="1"/>
  <c r="DW4" i="1"/>
  <c r="B2" i="1"/>
  <c r="C2" i="1"/>
  <c r="D2" i="1"/>
  <c r="E2" i="1"/>
  <c r="F2" i="1"/>
  <c r="G2" i="1"/>
  <c r="H2" i="1"/>
  <c r="I2" i="1"/>
  <c r="B3" i="1"/>
  <c r="C3" i="1"/>
  <c r="D3" i="1"/>
  <c r="E3" i="1"/>
  <c r="F3" i="1"/>
  <c r="G3" i="1"/>
  <c r="H3" i="1"/>
  <c r="I3" i="1"/>
  <c r="B5" i="1"/>
  <c r="C5" i="1"/>
  <c r="D5" i="1"/>
  <c r="E5" i="1"/>
  <c r="F5" i="1"/>
  <c r="G5" i="1"/>
  <c r="H5" i="1"/>
  <c r="I5" i="1"/>
  <c r="Q4" i="1"/>
  <c r="P4" i="1"/>
  <c r="O4" i="1"/>
  <c r="N4" i="1"/>
  <c r="M4" i="1"/>
  <c r="L4" i="1"/>
  <c r="C4" i="1"/>
  <c r="D4" i="1"/>
  <c r="E4" i="1"/>
  <c r="F4" i="1"/>
  <c r="G4" i="1"/>
  <c r="H4" i="1"/>
  <c r="I4" i="1"/>
  <c r="B4" i="1"/>
  <c r="H911" i="16" l="1"/>
  <c r="G952" i="16"/>
  <c r="H938" i="16"/>
  <c r="H923" i="16" l="1"/>
  <c r="H932" i="16"/>
  <c r="H929" i="16" l="1"/>
  <c r="G70" i="16"/>
  <c r="D13" i="20"/>
  <c r="D14" i="20"/>
  <c r="D4" i="20"/>
  <c r="D5" i="20"/>
  <c r="D6" i="20"/>
  <c r="D7" i="20"/>
  <c r="D8" i="20"/>
  <c r="D3" i="20"/>
  <c r="E72" i="16" l="1"/>
  <c r="E74" i="16" s="1"/>
  <c r="I13" i="20" l="1"/>
  <c r="I14" i="20"/>
  <c r="I4" i="20"/>
  <c r="I5" i="20"/>
  <c r="I6" i="20"/>
  <c r="I7" i="20"/>
  <c r="I8" i="20"/>
  <c r="D39" i="20" l="1"/>
  <c r="D36" i="20"/>
  <c r="D37" i="20"/>
  <c r="D35" i="20"/>
  <c r="B22" i="20"/>
  <c r="B23" i="20"/>
  <c r="B24" i="20"/>
  <c r="B25" i="20"/>
  <c r="B26" i="20"/>
  <c r="B27" i="20"/>
  <c r="B28" i="20"/>
  <c r="B29" i="20"/>
  <c r="B30" i="20"/>
  <c r="B20" i="20"/>
  <c r="D12" i="20"/>
  <c r="I12" i="20" s="1"/>
  <c r="C3" i="20"/>
  <c r="I3" i="20" l="1"/>
  <c r="I838" i="16"/>
  <c r="J482" i="16"/>
  <c r="J480" i="16"/>
  <c r="J478" i="16"/>
  <c r="J476" i="16"/>
  <c r="J474" i="16"/>
  <c r="F482" i="16"/>
  <c r="F480" i="16"/>
  <c r="F478" i="16"/>
  <c r="F476" i="16"/>
  <c r="F474" i="16"/>
  <c r="J722" i="16"/>
  <c r="J720" i="16"/>
  <c r="J718" i="16"/>
  <c r="J716" i="16"/>
  <c r="J714" i="16"/>
  <c r="F722" i="16"/>
  <c r="F720" i="16"/>
  <c r="F718" i="16"/>
  <c r="F716" i="16"/>
  <c r="F714" i="16"/>
  <c r="F684" i="16"/>
  <c r="D684" i="16"/>
  <c r="H668" i="16" l="1"/>
  <c r="H693" i="16"/>
  <c r="H691" i="16"/>
  <c r="H666" i="16"/>
  <c r="H682" i="16"/>
  <c r="H679" i="16"/>
  <c r="H676" i="16"/>
  <c r="H673" i="16"/>
  <c r="H664" i="16"/>
  <c r="H652" i="16"/>
  <c r="H647" i="16"/>
  <c r="H649" i="16"/>
  <c r="H654" i="16"/>
  <c r="H644" i="16"/>
  <c r="H641" i="16"/>
  <c r="H684" i="16" l="1"/>
  <c r="M42" i="17"/>
  <c r="K42" i="17"/>
  <c r="I42" i="17"/>
  <c r="G42" i="17"/>
  <c r="E42" i="17"/>
  <c r="C42" i="17"/>
  <c r="M31" i="17"/>
  <c r="K31" i="17"/>
  <c r="I31" i="17"/>
  <c r="G31" i="17"/>
  <c r="E31" i="17"/>
  <c r="H121" i="16" l="1"/>
  <c r="I824" i="16"/>
  <c r="I821" i="16"/>
  <c r="AJ6" i="14"/>
  <c r="AI6" i="14"/>
  <c r="AG6" i="14"/>
  <c r="AF6" i="14"/>
  <c r="AD6" i="14"/>
  <c r="AC6" i="14"/>
  <c r="AA6" i="14"/>
  <c r="Z6" i="14"/>
  <c r="Y6" i="14"/>
  <c r="X6" i="14"/>
  <c r="W6" i="14"/>
  <c r="V6" i="14"/>
  <c r="U6" i="14"/>
  <c r="S6" i="14"/>
  <c r="R6" i="14"/>
  <c r="Q6" i="14"/>
  <c r="P6" i="14"/>
  <c r="O6" i="14"/>
  <c r="N6" i="14"/>
  <c r="M6" i="14"/>
  <c r="K6" i="14"/>
  <c r="J6" i="14"/>
  <c r="I6" i="14"/>
  <c r="H6" i="14"/>
  <c r="G6" i="14"/>
  <c r="F6" i="14"/>
  <c r="X6" i="13"/>
  <c r="W6" i="13"/>
  <c r="V6" i="13"/>
  <c r="U6" i="13"/>
  <c r="T6" i="13"/>
  <c r="S6" i="13"/>
  <c r="Q6" i="13"/>
  <c r="P6" i="13"/>
  <c r="O6" i="13"/>
  <c r="N6" i="13"/>
  <c r="M6" i="13"/>
  <c r="L6" i="13"/>
  <c r="J6" i="13"/>
  <c r="I6" i="13"/>
  <c r="H6" i="13"/>
  <c r="G6" i="13"/>
  <c r="F6" i="13"/>
  <c r="E6" i="13"/>
  <c r="J724" i="16"/>
  <c r="H724" i="16"/>
  <c r="CQ6" i="21" s="1"/>
  <c r="DS6" i="1" s="1"/>
  <c r="G724" i="16"/>
  <c r="CP6" i="21" s="1"/>
  <c r="DR6" i="1" s="1"/>
  <c r="F724" i="16"/>
  <c r="D724" i="16"/>
  <c r="CO6" i="21" s="1"/>
  <c r="DP6" i="1" s="1"/>
  <c r="C724" i="16"/>
  <c r="CN6" i="21" s="1"/>
  <c r="DO6" i="1" s="1"/>
  <c r="J484" i="16"/>
  <c r="H484" i="16"/>
  <c r="BY6" i="21" s="1"/>
  <c r="CY6" i="1" s="1"/>
  <c r="G484" i="16"/>
  <c r="BX6" i="21" s="1"/>
  <c r="CX6" i="1" s="1"/>
  <c r="F484" i="16"/>
  <c r="D484" i="16"/>
  <c r="BW6" i="21" s="1"/>
  <c r="CV6" i="1" s="1"/>
  <c r="C484" i="16"/>
  <c r="BV6" i="21" s="1"/>
  <c r="CU6" i="1" s="1"/>
  <c r="H657" i="16"/>
  <c r="F657" i="16"/>
  <c r="D657" i="16"/>
  <c r="H695" i="16"/>
  <c r="F695" i="16"/>
  <c r="D695" i="16"/>
  <c r="DT6" i="1" l="1"/>
  <c r="DQ6" i="1"/>
  <c r="CW6" i="1"/>
  <c r="CZ6" i="1"/>
  <c r="K6" i="13"/>
  <c r="R6" i="13"/>
  <c r="AE6" i="14"/>
  <c r="Y6" i="13"/>
  <c r="AH6" i="14"/>
  <c r="AK6" i="14"/>
  <c r="L6" i="14"/>
  <c r="T6" i="14"/>
  <c r="AB6" i="14"/>
  <c r="I826" i="16"/>
  <c r="I828" i="16"/>
  <c r="I831" i="16"/>
  <c r="I836" i="16"/>
  <c r="ED6" i="1" l="1"/>
  <c r="I841" i="16"/>
  <c r="I844"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tc={C5F4FFB4-3A07-48A1-BCB0-AE5FE586ADC5}</author>
    <author>tc={4C92C69D-B551-4BC4-A880-B3DC61F29D98}</author>
  </authors>
  <commentList>
    <comment ref="A414" authorId="0" shapeId="0" xr:uid="{C5F4FFB4-3A07-48A1-BCB0-AE5FE586ADC5}">
      <text>
        <t>[Threaded comment]
Your version of Excel allows you to read this threaded comment; however, any edits to it will get removed if the file is opened in a newer version of Excel. Learn more: https://go.microsoft.com/fwlink/?linkid=870924
Comment:
    This has to be deleted. @CHUDY, James this is a specific question to you can we deleted these rows (414-417) or must we “black out”? We really prefer to delete. The same issue is in school parent form but the delete is different, I’ve spelled out there.</t>
      </text>
    </comment>
    <comment ref="A492" authorId="1" shapeId="0" xr:uid="{4C92C69D-B551-4BC4-A880-B3DC61F29D98}">
      <text>
        <t>[Threaded comment]
Your version of Excel allows you to read this threaded comment; however, any edits to it will get removed if the file is opened in a newer version of Excel. Learn more: https://go.microsoft.com/fwlink/?linkid=870924
Comment:
    All not for CATs but to discuss to make sure. May need a line to explain why it jumps from Part 10 to Part 14 eg “Parts 11 to 13 have been removed as they do not apply to CATs”. Rather than nightmare re-number.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HARRIOTT, Pat</author>
  </authors>
  <commentList>
    <comment ref="B2" authorId="0" shapeId="0" xr:uid="{BA8CE8A0-632B-4069-BBBF-E2CCC6921DBA}">
      <text>
        <r>
          <rPr>
            <b/>
            <sz val="9"/>
            <color indexed="81"/>
            <rFont val="Tahoma"/>
            <family val="2"/>
          </rPr>
          <t>HARRIOTT, Pat:</t>
        </r>
        <r>
          <rPr>
            <sz val="9"/>
            <color indexed="81"/>
            <rFont val="Tahoma"/>
            <family val="2"/>
          </rPr>
          <t xml:space="preserve">
For proper working of the calculator the lower bound of each band must be less than the upper bound. If this is not the case the upper bound will turn red, signifying an error.
Only change the values in the lower bound column - the upper bound values will update automatically.</t>
        </r>
      </text>
    </comment>
    <comment ref="B11" authorId="0" shapeId="0" xr:uid="{B5AED162-634E-474A-B16A-AA8E52F5C15C}">
      <text>
        <r>
          <rPr>
            <b/>
            <sz val="9"/>
            <color indexed="81"/>
            <rFont val="Tahoma"/>
            <family val="2"/>
          </rPr>
          <t>HARRIOTT, Pat:</t>
        </r>
        <r>
          <rPr>
            <sz val="9"/>
            <color indexed="81"/>
            <rFont val="Tahoma"/>
            <family val="2"/>
          </rPr>
          <t xml:space="preserve">
For proper working of the calculator the lower bound of each band must be less than the upper bound. If this is not the case the upper bound will turn red, signifying an error.
Only change the values in the lower bound column - the upper bound values will update automatically.</t>
        </r>
      </text>
    </comment>
  </commentList>
</comments>
</file>

<file path=xl/sharedStrings.xml><?xml version="1.0" encoding="utf-8"?>
<sst xmlns="http://schemas.openxmlformats.org/spreadsheetml/2006/main" count="1366" uniqueCount="1011">
  <si>
    <t>Boarding Education parental contributions calculator</t>
  </si>
  <si>
    <t>Lower Bound</t>
  </si>
  <si>
    <t>Upper bound</t>
  </si>
  <si>
    <t>% contributed 1 child</t>
  </si>
  <si>
    <t>% contributed 2 children (Per child)</t>
  </si>
  <si>
    <t>% contributed 3 children (Per child)</t>
  </si>
  <si>
    <t>Bound width</t>
  </si>
  <si>
    <t>Band 1</t>
  </si>
  <si>
    <t>Band 2</t>
  </si>
  <si>
    <t>Band 3</t>
  </si>
  <si>
    <t>Band 4</t>
  </si>
  <si>
    <t>Band 5</t>
  </si>
  <si>
    <t>Band 6</t>
  </si>
  <si>
    <t>Band 7</t>
  </si>
  <si>
    <t>Day Education parental contributions calculator</t>
  </si>
  <si>
    <t>Relevant income</t>
  </si>
  <si>
    <t>Maximum amount of grant</t>
  </si>
  <si>
    <t>Up</t>
  </si>
  <si>
    <t>to</t>
  </si>
  <si>
    <t>or</t>
  </si>
  <si>
    <t>more</t>
  </si>
  <si>
    <t>Uniform Grants</t>
  </si>
  <si>
    <t>Relevant Income</t>
  </si>
  <si>
    <t>Maximum Grant</t>
  </si>
  <si>
    <t>Pupils in their first aided year</t>
  </si>
  <si>
    <t>Pupils in their second or subsequent aided year</t>
  </si>
  <si>
    <t>Additional Allowances</t>
  </si>
  <si>
    <t>Value</t>
  </si>
  <si>
    <t>Deduction per named dependent from part 8</t>
  </si>
  <si>
    <t>Blind Persons allowance per parent</t>
  </si>
  <si>
    <t>EU</t>
  </si>
  <si>
    <t>D</t>
  </si>
  <si>
    <t>U</t>
  </si>
  <si>
    <t>Y</t>
  </si>
  <si>
    <t>V</t>
  </si>
  <si>
    <t>Part 1 - Information about the child</t>
  </si>
  <si>
    <t>Part 2 - information about the child's parents or guardians</t>
  </si>
  <si>
    <t>Part 3 - Information about other fee support</t>
  </si>
  <si>
    <t>Part 5</t>
  </si>
  <si>
    <t>Part 6</t>
  </si>
  <si>
    <t>Part 7</t>
  </si>
  <si>
    <t>Part 8</t>
  </si>
  <si>
    <t>Part 9 - Maintenance or child support payments for children not living in the household, or for former spouses/partners</t>
  </si>
  <si>
    <t>Part 10</t>
  </si>
  <si>
    <t>Part 11 - Incidental expenses</t>
  </si>
  <si>
    <t>Part 12 - Application for travel expenses</t>
  </si>
  <si>
    <t>Part 13</t>
  </si>
  <si>
    <t xml:space="preserve">Additional information B - Voluntary Maintenance or child support payments </t>
  </si>
  <si>
    <t>Additional Information - other financial support</t>
  </si>
  <si>
    <t>Part 18 - Decision</t>
  </si>
  <si>
    <t>Column L</t>
  </si>
  <si>
    <t>Multiple columns</t>
  </si>
  <si>
    <t>Unique ID</t>
  </si>
  <si>
    <t>Number</t>
  </si>
  <si>
    <t>Section</t>
  </si>
  <si>
    <t>A</t>
  </si>
  <si>
    <t>B</t>
  </si>
  <si>
    <t>C</t>
  </si>
  <si>
    <t>E</t>
  </si>
  <si>
    <t>F</t>
  </si>
  <si>
    <t>G</t>
  </si>
  <si>
    <t>H</t>
  </si>
  <si>
    <t>I</t>
  </si>
  <si>
    <t>J</t>
  </si>
  <si>
    <t>K</t>
  </si>
  <si>
    <t>L</t>
  </si>
  <si>
    <t>M</t>
  </si>
  <si>
    <t>G i</t>
  </si>
  <si>
    <t>G ii</t>
  </si>
  <si>
    <t>N</t>
  </si>
  <si>
    <t>ii</t>
  </si>
  <si>
    <t>A i</t>
  </si>
  <si>
    <t>A ii</t>
  </si>
  <si>
    <t>A iii</t>
  </si>
  <si>
    <t>Pupil Number</t>
  </si>
  <si>
    <t>First Name</t>
  </si>
  <si>
    <t>Middle Name(s)</t>
  </si>
  <si>
    <t>Last name (Family name)</t>
  </si>
  <si>
    <t>Sex at birth (Male or Female)</t>
  </si>
  <si>
    <t>Gender</t>
  </si>
  <si>
    <t>Date of Birth - Year</t>
  </si>
  <si>
    <t>Date of Birth - Month</t>
  </si>
  <si>
    <t>Date of Birth - Day</t>
  </si>
  <si>
    <t>UK home postcode (final four digits must be SPACE, NUMBER, LETTER, LETTER)</t>
  </si>
  <si>
    <t>Child's email address</t>
  </si>
  <si>
    <t>Nationality</t>
  </si>
  <si>
    <t>Ethnic Origin</t>
  </si>
  <si>
    <t>Does the child have a disability?</t>
  </si>
  <si>
    <t>For how many years has your child been supported by the Music and Dance Scheme?</t>
  </si>
  <si>
    <t>Unique Pupil Number (UPN) - 13 digits</t>
  </si>
  <si>
    <t>Is the child taking a HE qualification?</t>
  </si>
  <si>
    <t>Is the child boarding or a day pupil</t>
  </si>
  <si>
    <t>Do the parents share the same household?</t>
  </si>
  <si>
    <t>Are the parents applying for a Music and Dance Scheme aided place for another child other than the one on this application?</t>
  </si>
  <si>
    <t>What is the total number of children applying to have a scheme place from this household?</t>
  </si>
  <si>
    <t>Parent / Guardian 1 - Marital status</t>
  </si>
  <si>
    <t>Parent / Guardian 1 - Employment status</t>
  </si>
  <si>
    <t>Is the Parent / Guardian 1 in receipt of blind person's tax allowance?</t>
  </si>
  <si>
    <t>Parent / Guardian 2 - Marital status</t>
  </si>
  <si>
    <t>Parent / Guardian 2 - Employment status</t>
  </si>
  <si>
    <t>Is the Parent / Guardian 2 in receipt of blind person's tax allowance?</t>
  </si>
  <si>
    <t>Parent / Guardian - email address</t>
  </si>
  <si>
    <t>Is there a court order or separation agreement for school fees in respect of the child?</t>
  </si>
  <si>
    <t>Do you have any insurance policy or legal agreement under which a third party is required to pay school fees for the pupil?</t>
  </si>
  <si>
    <t>Parent / Guardian 1 - All income from employment and/or self-employment</t>
  </si>
  <si>
    <t>Parent / Guardian 1 - Benefits in kind if not included in 4a)</t>
  </si>
  <si>
    <t>Parent / Guardian 1 - Profit-related pay, if not in 4a)</t>
  </si>
  <si>
    <t>Parent / Guardian 1 - pension and/or AVC contributions if not already included</t>
  </si>
  <si>
    <t>Parent / Guardian 1 - Occupational pension</t>
  </si>
  <si>
    <t>Parent / Guardian 1 - State pension</t>
  </si>
  <si>
    <t>Parent / Guardian 1 - Other taxable social security benefits</t>
  </si>
  <si>
    <t>Parent / Guardian 1 - Non-taxable social security benefits</t>
  </si>
  <si>
    <t>Parent / Guardian 1 - Property income</t>
  </si>
  <si>
    <t>Parent / Guardian 1 - Bank/building society interest</t>
  </si>
  <si>
    <t>Parent / Guardian 1 - Other investment income</t>
  </si>
  <si>
    <t>Parent / Guardian 1 - Child support or mainenance allowance received</t>
  </si>
  <si>
    <t>Parent / Guardian 1 - That part of redundancy payment that exceeds £30,000</t>
  </si>
  <si>
    <t>Parent / Guardian 1 - Any other income not included above or in Appendix 1</t>
  </si>
  <si>
    <t>Parent / Guardian 1 -Total additional income listed in Appendix 1</t>
  </si>
  <si>
    <t>Parent / Guardian 2 - All income from employment and/or self-employment</t>
  </si>
  <si>
    <t>Parent / Guardian 2 - Benefits in kind if not included in 4a)</t>
  </si>
  <si>
    <t>Parent / Guardian 2 - Profit-related pay, if not in 4a)</t>
  </si>
  <si>
    <t>Parent / Guardian 2 - Pension and/or AVC contributions if not already included</t>
  </si>
  <si>
    <t>Parent / Guardian 2 - Occupational pension</t>
  </si>
  <si>
    <t>Parent / Guardian 2 - State pension</t>
  </si>
  <si>
    <t>Parent / Guardian 2 - Other taxable social security benefits</t>
  </si>
  <si>
    <t>Parent / Guardian 2 - Non-taxable social security benefits</t>
  </si>
  <si>
    <t>Parent / Guardian 2 - Property income</t>
  </si>
  <si>
    <t>Parent / Guardian 2 - Bank/building society interest</t>
  </si>
  <si>
    <t>Parent / Guardian 2 - Other investment income</t>
  </si>
  <si>
    <t>Parent / Guardian 2 - Child support or mainenance allowance received</t>
  </si>
  <si>
    <t>Parent / Guardian 2 - That part of redundancy payment that exceesds £30,000</t>
  </si>
  <si>
    <t>Parent / Guardian 2 - Any other income not included above or in Appendix 1</t>
  </si>
  <si>
    <t>Parent / Guardian 2 -Total additional income listed in Appendix 1</t>
  </si>
  <si>
    <t>Is the application already on a Current Year Assessment (CYA), OR has the school agreed that the parents may apply on CYA?</t>
  </si>
  <si>
    <t>Are any of the figures given in part 4 for earned income estimates?</t>
  </si>
  <si>
    <t>Total unearned income of all dependent children living in the household, including any listed separately in Appendix 1</t>
  </si>
  <si>
    <t>Please complete worksheet "Part 8"</t>
  </si>
  <si>
    <t>For all of Part 9, from the MD1 paper form, please only enter the details provided in the "All" row.</t>
  </si>
  <si>
    <t>Parent / Guardian 1 details - Gross amount paid (£)</t>
  </si>
  <si>
    <t>Parent / Guardian 1 details - Tax recovered (£)</t>
  </si>
  <si>
    <t>Parent / Guardian 2 details - Gross amount paid (£)</t>
  </si>
  <si>
    <t>Parent / Guardian 2 details - Tax recovered (£)</t>
  </si>
  <si>
    <t>Please complete worksheet "Part 10"</t>
  </si>
  <si>
    <t>Do you wish to apply for assistance with the cost of school uniform?</t>
  </si>
  <si>
    <t>Do you wish to apply for assistance with travel expenses for interviews at universities or other FE/HE institutions?</t>
  </si>
  <si>
    <t>Do you wish to apply for assistance with the cost of transport between home and school?</t>
  </si>
  <si>
    <t>Is the shortest practicable walking distance between home and school more than 3 miles? If yes, please complete Part 13.</t>
  </si>
  <si>
    <t>In miles, how far is the school located from home?</t>
  </si>
  <si>
    <t>Have you relocated, or are you planning to re-locate to attend the school?</t>
  </si>
  <si>
    <t>Day pupils only: If the journey by public transport is more than 25 miles, please state distance (miles):</t>
  </si>
  <si>
    <t>Weekly boarding pupils only: If journey by public transport between home and school is more than 50 miles, please state distance (miles):</t>
  </si>
  <si>
    <t>Full boarding pupils only: How many journeys in the British Islands do you expect the child to make a year?</t>
  </si>
  <si>
    <t>Full boarding pupils only: Will the child be travelling between school and home by public transport? If yes, please complete Part 13.</t>
  </si>
  <si>
    <t>All pupils: Will the child be travelling between home and school by approved transport arrangements or transport provided by a local authority? If yes, please complete Part 13.</t>
  </si>
  <si>
    <t>Please complete worksheet "Part 13" only if answered “yes” to 12 A, 12 E or 12 F</t>
  </si>
  <si>
    <t>For all of this section, from the MD1 paper form, please only enter the details provided in the "All" row.</t>
  </si>
  <si>
    <t>Other than the Music and Dance Scheme, are you applying for / will the child receive a scholarship, bursary, grant or financial support?</t>
  </si>
  <si>
    <t>If yes, then please complete the "Other financial support" worksheet</t>
  </si>
  <si>
    <t>Deduct £2,355 for each dependant named in Part 8</t>
  </si>
  <si>
    <t>Will the pupil attend for part of the year or for the full year?</t>
  </si>
  <si>
    <t>If there are other sources, please specify the funding source</t>
  </si>
  <si>
    <t>transport_cost_entitlement</t>
  </si>
  <si>
    <t>Home Post Code Validation</t>
  </si>
  <si>
    <t>Full name, DOB, Home Post Code</t>
  </si>
  <si>
    <t>Full name, DOB, Home Post Code Duplicate Check</t>
  </si>
  <si>
    <t>Pupil Number and Full Name</t>
  </si>
  <si>
    <t>Date of Birth (DD/MM/YYYY) - Day - Maximum value for validation</t>
  </si>
  <si>
    <t>Pupil Full Name</t>
  </si>
  <si>
    <t>pupil_number</t>
  </si>
  <si>
    <t>first_name</t>
  </si>
  <si>
    <t>middle_name</t>
  </si>
  <si>
    <t>last_name</t>
  </si>
  <si>
    <t>sex_at_birth</t>
  </si>
  <si>
    <t>gender</t>
  </si>
  <si>
    <t>dob_year</t>
  </si>
  <si>
    <t>dob_month</t>
  </si>
  <si>
    <t>dob_day</t>
  </si>
  <si>
    <t>uk_home_postcode</t>
  </si>
  <si>
    <t>child_email</t>
  </si>
  <si>
    <t>nationality</t>
  </si>
  <si>
    <t>ethnicity</t>
  </si>
  <si>
    <t>disability</t>
  </si>
  <si>
    <t>time_in_uk_y</t>
  </si>
  <si>
    <t>time_in_uk_m</t>
  </si>
  <si>
    <t>mds_years</t>
  </si>
  <si>
    <t>previous_year_education</t>
  </si>
  <si>
    <t>unique_pupil_number</t>
  </si>
  <si>
    <t>current_year_education</t>
  </si>
  <si>
    <t>school_urn_2023</t>
  </si>
  <si>
    <t>boarding</t>
  </si>
  <si>
    <t>parents_share_hh</t>
  </si>
  <si>
    <t>other_child_MDS</t>
  </si>
  <si>
    <t>p_g_1_marital_status</t>
  </si>
  <si>
    <t>p_g_1_employment_status</t>
  </si>
  <si>
    <t>p_g_1_allowance_for_blind</t>
  </si>
  <si>
    <t>p_g_2_marital_status</t>
  </si>
  <si>
    <t>p_g_2_employment_status</t>
  </si>
  <si>
    <t>p_g_2_allowance_for_blind</t>
  </si>
  <si>
    <t>p_g_email</t>
  </si>
  <si>
    <t>court_or_separation_agreement</t>
  </si>
  <si>
    <t>court_or_separation_payments</t>
  </si>
  <si>
    <t>third_party_agreement</t>
  </si>
  <si>
    <t>third_party_payments</t>
  </si>
  <si>
    <t>p_g_1_occupation_income</t>
  </si>
  <si>
    <t>p_g_1_benefits_in_kind</t>
  </si>
  <si>
    <t>p_g_1_profit_related_pay</t>
  </si>
  <si>
    <t>p_g_1_other_pension</t>
  </si>
  <si>
    <t>p_g_1_occupation_pension</t>
  </si>
  <si>
    <t>p_g_1_state_pension</t>
  </si>
  <si>
    <t>p_g_1_other_taxable_benefits</t>
  </si>
  <si>
    <t>p_g_1_non_taxable_benefits</t>
  </si>
  <si>
    <t>p_g_1_property_income</t>
  </si>
  <si>
    <t>p_g_1_bank_interest</t>
  </si>
  <si>
    <t>p_g_1_other_investment_income</t>
  </si>
  <si>
    <t>p_g_1_child_maintenance</t>
  </si>
  <si>
    <t>p_g_1_redundancy_pay_30_000</t>
  </si>
  <si>
    <t>p_g_1_any_other_income</t>
  </si>
  <si>
    <t>p_g_1_income_in_appendix_1</t>
  </si>
  <si>
    <t>p_g_2_occupation_income</t>
  </si>
  <si>
    <t>p_g_2_benefits_in_kind</t>
  </si>
  <si>
    <t>p_g_2_profit_related_pay</t>
  </si>
  <si>
    <t>p_g_2_other_pension</t>
  </si>
  <si>
    <t>p_g_2_occupation_pension</t>
  </si>
  <si>
    <t>p_g_2_state_pension</t>
  </si>
  <si>
    <t>p_g_2_other_taxable_benefits</t>
  </si>
  <si>
    <t>p_g_2_non_taxable_benefits</t>
  </si>
  <si>
    <t>p_g_2_property_income</t>
  </si>
  <si>
    <t>p_g_2_bank_interest</t>
  </si>
  <si>
    <t>p_g_2_other_investment_income</t>
  </si>
  <si>
    <t>p_g_2_child_maintenance</t>
  </si>
  <si>
    <t>p_g_2_redundancy_pay_30_000</t>
  </si>
  <si>
    <t>p_g_2_any_other_income</t>
  </si>
  <si>
    <t>p_g_2_income_in_appendix_1</t>
  </si>
  <si>
    <t>current_year_assessment</t>
  </si>
  <si>
    <t>part_4_estimates</t>
  </si>
  <si>
    <t>total_income_dependent_children</t>
  </si>
  <si>
    <t>empty_col_4</t>
  </si>
  <si>
    <t>stat_child_maintenance_name</t>
  </si>
  <si>
    <t>p_g_1_stat_child_maintenance_gross</t>
  </si>
  <si>
    <t>p_g_1_stat_child_maintenance_less_tax</t>
  </si>
  <si>
    <t>p_g_2_stat_child_maintenance_gross</t>
  </si>
  <si>
    <t>p_g_2_stat_child_maintenance_less_tax</t>
  </si>
  <si>
    <t>empty_col_5</t>
  </si>
  <si>
    <t>apply_uniform_expenses</t>
  </si>
  <si>
    <t>apply_travel_expenses_FE_HE</t>
  </si>
  <si>
    <t>apply_travel_expenses_to_school</t>
  </si>
  <si>
    <t>home_school_3_miles_plus</t>
  </si>
  <si>
    <t>distance_home_to_school</t>
  </si>
  <si>
    <t>plan_to_relocate</t>
  </si>
  <si>
    <t>day_pupils_public_transport_dist_25</t>
  </si>
  <si>
    <t>w_boarding_public_transport_dist_50</t>
  </si>
  <si>
    <t>f_boarding_journeys_per_year_brit_isles</t>
  </si>
  <si>
    <t>f_boarding_use_public_transport</t>
  </si>
  <si>
    <t>all_pupils_use_approved_transport</t>
  </si>
  <si>
    <t>empty_col_6</t>
  </si>
  <si>
    <t>vol_child_maintenance_name</t>
  </si>
  <si>
    <t>p_g_1_vol_child_maintenance_gross</t>
  </si>
  <si>
    <t>p_g_1_vol_child_maintenance_less_tax</t>
  </si>
  <si>
    <t>p_g_2_vol_child_maintenance_gross</t>
  </si>
  <si>
    <t>p_g_2_vol_child_maintenance_less_tax</t>
  </si>
  <si>
    <t>apply_other_financial_support</t>
  </si>
  <si>
    <t>fill_other_fin_support_sheet</t>
  </si>
  <si>
    <t>part_or_full_year</t>
  </si>
  <si>
    <t>total_fees</t>
  </si>
  <si>
    <t>other_funding_source_amount</t>
  </si>
  <si>
    <t>other_funding_source_name</t>
  </si>
  <si>
    <t>All</t>
  </si>
  <si>
    <t>Part 16 - Calculation of relevant income</t>
  </si>
  <si>
    <t>O</t>
  </si>
  <si>
    <t>Parental contribution calculations</t>
  </si>
  <si>
    <t>A (school)</t>
  </si>
  <si>
    <t>A (CAT)</t>
  </si>
  <si>
    <t>B (school)</t>
  </si>
  <si>
    <t>B (CAT)</t>
  </si>
  <si>
    <t>Date of Birth (DD/MM/YYYY)</t>
  </si>
  <si>
    <t>School age eligibility</t>
  </si>
  <si>
    <t>School residency eligibility</t>
  </si>
  <si>
    <t>CAT age eligibility</t>
  </si>
  <si>
    <t>CAT residency eligibility</t>
  </si>
  <si>
    <t>Is the child eligible for the scheme?</t>
  </si>
  <si>
    <t>Parent / Guardian 1 - Total income</t>
  </si>
  <si>
    <t>Parent / Guardian 2 - Total income</t>
  </si>
  <si>
    <t>Both Parents or Guardians - All income from employment and/or self-employment</t>
  </si>
  <si>
    <t>Both Parents or Guardians - Benefits in kind if not included in 4a)</t>
  </si>
  <si>
    <t>Both Parents or Guardians - Profit-related pay, if not in 4a)</t>
  </si>
  <si>
    <t>Both Parents or Guardians - pension and/or AVC contributions if not already included</t>
  </si>
  <si>
    <t>Both Parents or Guardians - Occupational pension</t>
  </si>
  <si>
    <t>Both Parents or Guardians - State pension</t>
  </si>
  <si>
    <t>Both Parents or Guardians - Other taxable social security benefits</t>
  </si>
  <si>
    <t>Both Parents or Guardians - Non-taxable social security benefits</t>
  </si>
  <si>
    <t>Both Parents or Guardians - Property income</t>
  </si>
  <si>
    <t>Both Parents or Guardians - Bank/building society interest</t>
  </si>
  <si>
    <t>Both Parents or Guardians - Other investment income</t>
  </si>
  <si>
    <t>Both Parents or Guardians - Child support or mainenance allowance received</t>
  </si>
  <si>
    <t>Both Parents or Guardians - That part of redundancy payment that exceesds £30,000</t>
  </si>
  <si>
    <t>Both Parents or Guardians - Any other income not included above</t>
  </si>
  <si>
    <t>Both Parents or Guardians -Total additional income listed in Appendix 1</t>
  </si>
  <si>
    <t>Both Parents or Guardians - Total income (including part 4 and anything in Appendix 1)</t>
  </si>
  <si>
    <t>Parent / Guardian 1 details - Net amount paid (£)</t>
  </si>
  <si>
    <t>Parent / Guardian 2 details - Net amount paid (£)</t>
  </si>
  <si>
    <t>Total income of both parents / guardians from Part 4 O</t>
  </si>
  <si>
    <t>Total income (if any) of dependent children in Part 7</t>
  </si>
  <si>
    <t>Total income Part 16 A + Part 16 B</t>
  </si>
  <si>
    <t>Deduct any income from non-taxable social security benefits in Part 4 G ii</t>
  </si>
  <si>
    <t>Deduct income in Part 4 M or Part 5 M from any sources mentioned in paragraph 69 of the manual</t>
  </si>
  <si>
    <t>Deduct any net payments listed in Part 9</t>
  </si>
  <si>
    <t>Deduct £2,870 blind person’s allowance for each parent / guardian for whom it is appropriate (see Part 2 G)</t>
  </si>
  <si>
    <t>Total deductions Part 16 D + Part 16 E + Part 16 F + Part 16 G + Part 16 H</t>
  </si>
  <si>
    <t>Relevant income Part 16 C – Part 16 I</t>
  </si>
  <si>
    <t>Contribution 1 child boarding</t>
  </si>
  <si>
    <t>Contribution 1 child day</t>
  </si>
  <si>
    <t>Contribution 2 child boarding</t>
  </si>
  <si>
    <t>Contribution 2 child day</t>
  </si>
  <si>
    <t>Contribution 3 or more child boarding</t>
  </si>
  <si>
    <t>Contribution 3 or more child day</t>
  </si>
  <si>
    <t>Parental / Guardian Contribution for the pupil named in Part 1 (full year)</t>
  </si>
  <si>
    <t>Pupil is entitled to an MDS grant of (full year):</t>
  </si>
  <si>
    <t>Does the childs MDS grant exceed school fees?</t>
  </si>
  <si>
    <t>How much additional funds does the child receive to be spent on additional educational activities?</t>
  </si>
  <si>
    <t>Parental / Guardian Contribution for the pupil named in Part 1 (part year)</t>
  </si>
  <si>
    <t>Pupil is entitled to an MDS grant of (part year):</t>
  </si>
  <si>
    <t>The pupil is entitled to a uniform grant (please specify size of grant or type "No")</t>
  </si>
  <si>
    <t>The pupil is entitled to transport costs (please specify amount or type "No")</t>
  </si>
  <si>
    <t>date_of_birth</t>
  </si>
  <si>
    <t>time_in_uk_years</t>
  </si>
  <si>
    <t>alt_mds_criteria</t>
  </si>
  <si>
    <t>age_elig_school</t>
  </si>
  <si>
    <t>residency_eligibility_school</t>
  </si>
  <si>
    <t>age_eligibility_cat</t>
  </si>
  <si>
    <t>residency_eligibility_cat</t>
  </si>
  <si>
    <t>overall_eligibility</t>
  </si>
  <si>
    <t>p_g_1_total_income</t>
  </si>
  <si>
    <t>p_g_2_total_income</t>
  </si>
  <si>
    <t>p_g_b_occupation_income</t>
  </si>
  <si>
    <t>p_g_b_benefits_in_kind</t>
  </si>
  <si>
    <t>p_g_b_profit_related_pay</t>
  </si>
  <si>
    <t>p_g_b_other_pension</t>
  </si>
  <si>
    <t>p_g_b_occupation_pension</t>
  </si>
  <si>
    <t>p_g_b_state_pension</t>
  </si>
  <si>
    <t>p_g_b_other_taxable_benefits</t>
  </si>
  <si>
    <t>p_g_b_non_taxable_benefits</t>
  </si>
  <si>
    <t>p_g_b_property_income</t>
  </si>
  <si>
    <t>p_g_b_bank_interest</t>
  </si>
  <si>
    <t>p_g_b_other_investment_income</t>
  </si>
  <si>
    <t>p_g_b_child_maintenance</t>
  </si>
  <si>
    <t>p_g_b_redundancy_pay_30_000</t>
  </si>
  <si>
    <t>p_g_b_any_other_income</t>
  </si>
  <si>
    <t>p_g_b_income_in_appendix_1</t>
  </si>
  <si>
    <t>p_g_b_total_income</t>
  </si>
  <si>
    <t>p_g_1_stat_child_maintenance_net</t>
  </si>
  <si>
    <t>p_g_2_stat_child_maintenance_net</t>
  </si>
  <si>
    <t>p_g_1_vol_child_maintenance_net</t>
  </si>
  <si>
    <t>p_g_2_vol_child_maintenance_net</t>
  </si>
  <si>
    <t>total_income_part_4</t>
  </si>
  <si>
    <t>total_income_dep_children_part_7</t>
  </si>
  <si>
    <t>total_income_p_g_and_children</t>
  </si>
  <si>
    <t>total_non_taxable_benefits</t>
  </si>
  <si>
    <t>total_from_any_other_income</t>
  </si>
  <si>
    <t>adjust_2264_per_dependent</t>
  </si>
  <si>
    <t>total_stat_child_maintenance</t>
  </si>
  <si>
    <t>adjust_2600_per_blind_p_g</t>
  </si>
  <si>
    <t>total_deductions</t>
  </si>
  <si>
    <t>relevant_income</t>
  </si>
  <si>
    <t>parental_contribution_1_child_boarding</t>
  </si>
  <si>
    <t>parental_contribution_1_child_day</t>
  </si>
  <si>
    <t>parental_contribution_2_child_boarding</t>
  </si>
  <si>
    <t>parental_contribution_2_child_day</t>
  </si>
  <si>
    <t>parental_contribution_3_child_boarding</t>
  </si>
  <si>
    <t>parental_contribution_3_child_day</t>
  </si>
  <si>
    <t>p_g_contribution_to_fees_school_fy</t>
  </si>
  <si>
    <t>p_g_contribution_to_fees_cat_fy</t>
  </si>
  <si>
    <t>mds_grant_school_fy</t>
  </si>
  <si>
    <t>mds_grant_cat_fy</t>
  </si>
  <si>
    <t>mds_grant_exceed_fees</t>
  </si>
  <si>
    <t>amount_grant_exceed_fee_by</t>
  </si>
  <si>
    <t>p_g_contribution_to_fees_school_py</t>
  </si>
  <si>
    <t>p_g_contribution_to_fees_cat_py</t>
  </si>
  <si>
    <t>mds_grant_school_py</t>
  </si>
  <si>
    <t>mds_grant_cat_py</t>
  </si>
  <si>
    <t>uniform_grant</t>
  </si>
  <si>
    <t>Part 8 - Allowances in respect of dependent children and other relatives who normally live in the same household</t>
  </si>
  <si>
    <t>Sex at birth</t>
  </si>
  <si>
    <t>Music and Dance Scheme (MDS): National grants for music and dance</t>
  </si>
  <si>
    <t>Name of Centre for Advanced Training:</t>
  </si>
  <si>
    <t>Pupil Number:</t>
  </si>
  <si>
    <t>(CAT use only)</t>
  </si>
  <si>
    <t>Congratulations! Your child has been offered a place at a Centre for Advanced Training (CAT). The government provides grants to enable young musicians aged 8 to 19 and dancers aged 11 to 19 (or up to 25 for participants with disabilities) to access specialist training from a limited number of CATs.</t>
  </si>
  <si>
    <t>The information that you provide on this form will be used to determine whether or not your child is eligible for a grant.</t>
  </si>
  <si>
    <t>It is important to note that, even if your child receives the maximum grant, it may not cover every activity that you would like your child to do at the CAT. For example, if your child is a multi-instumentalist, then it is possible that the grant will not be enough to cover lessons in every instrument that they play.</t>
  </si>
  <si>
    <t>Every CAT student will have an Individual Training Plan (ITP) that is agreed by the students, parents, teachers and CATs. ITPs will make clear what programme of training each student will receive. If parents agree, students' ITPs may include additional activities that are charged additionally to parents.</t>
  </si>
  <si>
    <t>Failure to return the form to your CAT by the date requested may result in your being charged FULL FEES for all or part of the year.</t>
  </si>
  <si>
    <t>School</t>
  </si>
  <si>
    <t>a) First name</t>
  </si>
  <si>
    <t>Middle name(s)</t>
  </si>
  <si>
    <t>Last name</t>
  </si>
  <si>
    <t>(Family name)</t>
  </si>
  <si>
    <t>b) Sex at birth</t>
  </si>
  <si>
    <t>If you selected "Prefer to self describe, please provide details in the box:</t>
  </si>
  <si>
    <t>c) Date of birth</t>
  </si>
  <si>
    <t>Year</t>
  </si>
  <si>
    <t>Month</t>
  </si>
  <si>
    <t>Day</t>
  </si>
  <si>
    <t>DoB</t>
  </si>
  <si>
    <t>e) Home address line 1</t>
  </si>
  <si>
    <t>Home address line 2</t>
  </si>
  <si>
    <t>Home address line 3</t>
  </si>
  <si>
    <t>City / Town</t>
  </si>
  <si>
    <t>County</t>
  </si>
  <si>
    <t>UK Postcode</t>
  </si>
  <si>
    <t xml:space="preserve">(leave blank if </t>
  </si>
  <si>
    <t>a non-UK address)</t>
  </si>
  <si>
    <r>
      <t xml:space="preserve">There is an </t>
    </r>
    <r>
      <rPr>
        <b/>
        <sz val="12"/>
        <color theme="1"/>
        <rFont val="Arial"/>
        <family val="2"/>
      </rPr>
      <t>optional</t>
    </r>
    <r>
      <rPr>
        <sz val="12"/>
        <color theme="1"/>
        <rFont val="Arial"/>
        <family val="2"/>
      </rPr>
      <t xml:space="preserve"> box below to provide the child’s email address, if they have one. This may be used by the Department for Education to send surveys asking for feedback on the Music and Dance Scheme. Your email address will only be used for this purpose. The information from the surveys will be kept in the Department for Education and potentially shared with a contracted research company. By providing an email address, you are consenting for your child to be contacted to take part in any future survey work. They will be free to opt out of taking part in this if they are sent one.</t>
    </r>
  </si>
  <si>
    <t xml:space="preserve">e) ii) Child's email </t>
  </si>
  <si>
    <t>address</t>
  </si>
  <si>
    <t>f)  Nationality</t>
  </si>
  <si>
    <t>UK</t>
  </si>
  <si>
    <t>g) Ethnicity (optional and</t>
  </si>
  <si>
    <t xml:space="preserve">for monitoring purposes </t>
  </si>
  <si>
    <t>only)</t>
  </si>
  <si>
    <t>h) This question on disability is optional and is for monitoring purposes only. By 'disability', we mean a physical or mental impairment which has a substantial and long-term adverse effect on their ability to carry out normal day to day activities.</t>
  </si>
  <si>
    <t>years</t>
  </si>
  <si>
    <t>months</t>
  </si>
  <si>
    <t>Information about the child's education</t>
  </si>
  <si>
    <t>Guidance on UPNs</t>
  </si>
  <si>
    <t>and guidance on UPNs in the manual.</t>
  </si>
  <si>
    <t>As of 1 September 2025, what type of education will the child be receiving?</t>
  </si>
  <si>
    <t>Name of the school</t>
  </si>
  <si>
    <t>Unique Reference Number (URN) of the school - for further information, see</t>
  </si>
  <si>
    <t>Get Information about Schools - GOV.UK (get-information-schools.service.gov.uk)</t>
  </si>
  <si>
    <t>URN</t>
  </si>
  <si>
    <t>Part 2 - Information about the child's parents or guardians</t>
  </si>
  <si>
    <t>a) Name</t>
  </si>
  <si>
    <t>b) Marital or registered</t>
  </si>
  <si>
    <t>civil partnership status</t>
  </si>
  <si>
    <t>c) Employment status</t>
  </si>
  <si>
    <t xml:space="preserve">d) Profession / </t>
  </si>
  <si>
    <t>business / trade</t>
  </si>
  <si>
    <t>e) Name of address of</t>
  </si>
  <si>
    <t>employer or business</t>
  </si>
  <si>
    <t xml:space="preserve">f) If you are a director or </t>
  </si>
  <si>
    <t xml:space="preserve">stakeholder of the </t>
  </si>
  <si>
    <t xml:space="preserve">company, please state </t>
  </si>
  <si>
    <t xml:space="preserve">the proportion of each </t>
  </si>
  <si>
    <t>class of shares that</t>
  </si>
  <si>
    <t>you hold (if any)</t>
  </si>
  <si>
    <t xml:space="preserve">g) Are you in receipt of </t>
  </si>
  <si>
    <t xml:space="preserve">blind person's tax </t>
  </si>
  <si>
    <t>allowance?</t>
  </si>
  <si>
    <r>
      <t xml:space="preserve">h) </t>
    </r>
    <r>
      <rPr>
        <b/>
        <sz val="12"/>
        <color theme="1"/>
        <rFont val="Arial"/>
        <family val="2"/>
      </rPr>
      <t>Parent / guardian email address</t>
    </r>
  </si>
  <si>
    <t>a) Is there a court order or separation agreement for school fees in respect of the child?</t>
  </si>
  <si>
    <t xml:space="preserve">If yes, please state amount to be paid </t>
  </si>
  <si>
    <t>and provide documentary evidence.</t>
  </si>
  <si>
    <t>b) Do you have an insurance policy or other legal agreement under which a third party is required to pay school fees for the pupil?</t>
  </si>
  <si>
    <t>If there is insufficient room on this page, please continue on Appendix 1.</t>
  </si>
  <si>
    <t>Parent / Guardian 1</t>
  </si>
  <si>
    <t>Parent / Guardian 2</t>
  </si>
  <si>
    <t>Total -  both parents / guardians</t>
  </si>
  <si>
    <t xml:space="preserve">a) All income from </t>
  </si>
  <si>
    <t xml:space="preserve">employment and/or </t>
  </si>
  <si>
    <t>self-employment</t>
  </si>
  <si>
    <t xml:space="preserve">b) Benefits in kind, </t>
  </si>
  <si>
    <t>if not included in 4a)</t>
  </si>
  <si>
    <t xml:space="preserve">c) Profit-related pay, </t>
  </si>
  <si>
    <t xml:space="preserve">d) Pension and/or AVC </t>
  </si>
  <si>
    <t xml:space="preserve">contributions if not </t>
  </si>
  <si>
    <t>already included</t>
  </si>
  <si>
    <t>e) Occupational pension</t>
  </si>
  <si>
    <t>f) State pension</t>
  </si>
  <si>
    <t>gi) Other taxable social</t>
  </si>
  <si>
    <t>security benefits</t>
  </si>
  <si>
    <t xml:space="preserve">gii) Non-taxable social </t>
  </si>
  <si>
    <t>h) Property income</t>
  </si>
  <si>
    <t>i) Bank/building society</t>
  </si>
  <si>
    <t>interest</t>
  </si>
  <si>
    <t xml:space="preserve">j) Other investment </t>
  </si>
  <si>
    <t>income</t>
  </si>
  <si>
    <t xml:space="preserve">k) Child support or </t>
  </si>
  <si>
    <t xml:space="preserve">maintenance allowance </t>
  </si>
  <si>
    <t>received</t>
  </si>
  <si>
    <t xml:space="preserve">l) That part of </t>
  </si>
  <si>
    <t xml:space="preserve">redundancy payment </t>
  </si>
  <si>
    <t>that exceeds £30,000</t>
  </si>
  <si>
    <t xml:space="preserve">m) Any other income </t>
  </si>
  <si>
    <t xml:space="preserve">not included above or </t>
  </si>
  <si>
    <t>in Appendix 1</t>
  </si>
  <si>
    <t xml:space="preserve">n) Total additional </t>
  </si>
  <si>
    <t xml:space="preserve">income listed in </t>
  </si>
  <si>
    <t>Appendix 1</t>
  </si>
  <si>
    <t xml:space="preserve"> (If not included in </t>
  </si>
  <si>
    <r>
      <t xml:space="preserve">o) Total income 
</t>
    </r>
    <r>
      <rPr>
        <b/>
        <sz val="10"/>
        <color theme="1"/>
        <rFont val="Arial"/>
        <family val="2"/>
      </rPr>
      <t>total of parts a) to n)</t>
    </r>
  </si>
  <si>
    <t>Are you already on a Current Year Assessment, or has the school/CAT agreed that you may apply for one?</t>
  </si>
  <si>
    <t>If there is insufficient room on this page, please record total gross income on this page, and list different sources of income in Appendix 2.</t>
  </si>
  <si>
    <t>if not included in 5a)</t>
  </si>
  <si>
    <r>
      <t xml:space="preserve">that exceeds </t>
    </r>
    <r>
      <rPr>
        <i/>
        <sz val="12"/>
        <color theme="1"/>
        <rFont val="Arial"/>
        <family val="2"/>
      </rPr>
      <t>£</t>
    </r>
    <r>
      <rPr>
        <sz val="12"/>
        <color theme="1"/>
        <rFont val="Arial"/>
        <family val="2"/>
      </rPr>
      <t>30,000</t>
    </r>
  </si>
  <si>
    <t xml:space="preserve">m) Any other income not </t>
  </si>
  <si>
    <t>included above</t>
  </si>
  <si>
    <t>n) Total income</t>
  </si>
  <si>
    <t>Including all parts above and anything in Appendix 2</t>
  </si>
  <si>
    <t>Part 6 - Estimates of income</t>
  </si>
  <si>
    <t>Are any of the figures given in Part 4 for earned income estimates?</t>
  </si>
  <si>
    <t>If yes, please complete the sections below:</t>
  </si>
  <si>
    <t xml:space="preserve">a) Which figures are </t>
  </si>
  <si>
    <t xml:space="preserve">estimates? Please refer </t>
  </si>
  <si>
    <t>to appropriate row(s)</t>
  </si>
  <si>
    <t>e.g. 4a) or 4 a-c)</t>
  </si>
  <si>
    <t xml:space="preserve">b) For what period are </t>
  </si>
  <si>
    <t xml:space="preserve">the latest actual </t>
  </si>
  <si>
    <t>figures available?</t>
  </si>
  <si>
    <t>c) Please supply actual</t>
  </si>
  <si>
    <t>figures for earned income</t>
  </si>
  <si>
    <t xml:space="preserve">d) Date when actual </t>
  </si>
  <si>
    <t>likely to be available</t>
  </si>
  <si>
    <t>Part 7 - Unearned income of dependent children</t>
  </si>
  <si>
    <t>If there is insufficient room on this page, please continue on Appendix 3.</t>
  </si>
  <si>
    <t>Name</t>
  </si>
  <si>
    <t>Date of birth (DD/MM/YYYY)</t>
  </si>
  <si>
    <t>Source(s) of income, if any</t>
  </si>
  <si>
    <t>Gross income (£)</t>
  </si>
  <si>
    <t>Total unearned income of all dependent children living in the household, including any listed separately in Appendix 3</t>
  </si>
  <si>
    <t>Relationship to parents/ guardians named in Part 3</t>
  </si>
  <si>
    <t>Total number of dependent children (including MDS applicant)</t>
  </si>
  <si>
    <t>Part 9 - Maintenance payments made to dependants not living in the household</t>
  </si>
  <si>
    <r>
      <t xml:space="preserve">Do not include any payments made </t>
    </r>
    <r>
      <rPr>
        <b/>
        <sz val="12"/>
        <color theme="1"/>
        <rFont val="Arial"/>
        <family val="2"/>
      </rPr>
      <t>voluntarily</t>
    </r>
    <r>
      <rPr>
        <sz val="12"/>
        <color theme="1"/>
        <rFont val="Arial"/>
        <family val="2"/>
      </rPr>
      <t>.</t>
    </r>
  </si>
  <si>
    <t>Gross amount paid £</t>
  </si>
  <si>
    <t>Tax recovered £</t>
  </si>
  <si>
    <t>Net amount paid £</t>
  </si>
  <si>
    <t>Please go to the "MDS_Form_Part_10" worksheet tab to complete this part.</t>
  </si>
  <si>
    <t>Once completed, please return to this worksheet tab to continue with the rest of this form.</t>
  </si>
  <si>
    <t>Part 11 - Application for incidental expenses</t>
  </si>
  <si>
    <t>Do you wish to apply for assistance with the cost of:</t>
  </si>
  <si>
    <t>a) School uniform?</t>
  </si>
  <si>
    <t>If yes:</t>
  </si>
  <si>
    <t>a) i) Is the shortest practicable walking distance between home and school more than 3 miles? If yes, please complete Part 13.</t>
  </si>
  <si>
    <t>a) ii) In miles, how far is the school located from home?</t>
  </si>
  <si>
    <t>miles</t>
  </si>
  <si>
    <t>a) iii) Have you relocated, or are you planning to relocate to attend the school?</t>
  </si>
  <si>
    <r>
      <t xml:space="preserve">b) </t>
    </r>
    <r>
      <rPr>
        <b/>
        <sz val="12"/>
        <color theme="1"/>
        <rFont val="Arial"/>
        <family val="2"/>
      </rPr>
      <t>Day pupils only</t>
    </r>
    <r>
      <rPr>
        <sz val="12"/>
        <color theme="1"/>
        <rFont val="Arial"/>
        <family val="2"/>
      </rPr>
      <t>: If the journey by public transport is more than 25 miles, please state the distance:</t>
    </r>
  </si>
  <si>
    <r>
      <t xml:space="preserve">c) </t>
    </r>
    <r>
      <rPr>
        <b/>
        <sz val="12"/>
        <color theme="1"/>
        <rFont val="Arial"/>
        <family val="2"/>
      </rPr>
      <t>Weekly boarding pupils only</t>
    </r>
    <r>
      <rPr>
        <sz val="12"/>
        <color theme="1"/>
        <rFont val="Arial"/>
        <family val="2"/>
      </rPr>
      <t>: If the journey by public transport between home and school is more than 50 miles, please state the distance:</t>
    </r>
  </si>
  <si>
    <t>Full boarding pupils only:</t>
  </si>
  <si>
    <t>d) How many journeys in the British Islands do you expect the child to make a year?</t>
  </si>
  <si>
    <t>e) Will the child be travelling between school and home by public transport? If yes, please complete Part 13.</t>
  </si>
  <si>
    <r>
      <t xml:space="preserve">f) </t>
    </r>
    <r>
      <rPr>
        <b/>
        <sz val="12"/>
        <color theme="1"/>
        <rFont val="Arial"/>
        <family val="2"/>
      </rPr>
      <t>All pupils</t>
    </r>
    <r>
      <rPr>
        <sz val="12"/>
        <color theme="1"/>
        <rFont val="Arial"/>
        <family val="2"/>
      </rPr>
      <t>: Will the child be travelling between home and school by approved transport provided by a local authority? If yes, please complete Part 13.</t>
    </r>
  </si>
  <si>
    <t>Part 13 - Travel details</t>
  </si>
  <si>
    <t>Please complete this part only if you answered "yes" to 12 a), 12 e) or 12 f).</t>
  </si>
  <si>
    <t>Mode of transport</t>
  </si>
  <si>
    <t>Route</t>
  </si>
  <si>
    <t>Return Fare £</t>
  </si>
  <si>
    <t>Annual cost £</t>
  </si>
  <si>
    <t>From</t>
  </si>
  <si>
    <t>To</t>
  </si>
  <si>
    <t>Part 14 - Verification</t>
  </si>
  <si>
    <t>Please note that failure to provide this information may result in refusal of an aided place.</t>
  </si>
  <si>
    <t>What?</t>
  </si>
  <si>
    <t>What evidence?</t>
  </si>
  <si>
    <t>Enclosed?</t>
  </si>
  <si>
    <t>When available?</t>
  </si>
  <si>
    <t>Income listed in Part 4 a) - d)</t>
  </si>
  <si>
    <t>Business accounts</t>
  </si>
  <si>
    <t>Income listed in Part 4 e)</t>
  </si>
  <si>
    <t>Income listed in Part 4 f) - g)</t>
  </si>
  <si>
    <t>Income listed in Part 4 h)</t>
  </si>
  <si>
    <t>Income listed in Part 4 i) - j)</t>
  </si>
  <si>
    <t>Income listed in Part 4 k)</t>
  </si>
  <si>
    <t>Income listed in Part 4 l)</t>
  </si>
  <si>
    <t>Income listed in Part 4 m)</t>
  </si>
  <si>
    <t>Payments listed in Part 9</t>
  </si>
  <si>
    <t>Additonal information A - Outgoings, assets and liabilities</t>
  </si>
  <si>
    <r>
      <t xml:space="preserve">You are strongly encouraged to complete this section to support the routine monitoring of the Music and Dance Scheme. However, please note that this information is optional and will </t>
    </r>
    <r>
      <rPr>
        <b/>
        <sz val="12"/>
        <color theme="1"/>
        <rFont val="Arial"/>
        <family val="2"/>
      </rPr>
      <t>not</t>
    </r>
    <r>
      <rPr>
        <sz val="12"/>
        <color theme="1"/>
        <rFont val="Arial"/>
        <family val="2"/>
      </rPr>
      <t xml:space="preserve"> be assessed. Only Part 4 or 5 of this form will be assessed.</t>
    </r>
  </si>
  <si>
    <t>Are you applying on a Current Year Assessment?</t>
  </si>
  <si>
    <t>ANNUAL OUTGOINGS</t>
  </si>
  <si>
    <t xml:space="preserve">a) Tax on incomes </t>
  </si>
  <si>
    <t>in Part 4 / 5</t>
  </si>
  <si>
    <t xml:space="preserve">b) National Insurance </t>
  </si>
  <si>
    <t>Contributions</t>
  </si>
  <si>
    <t>c) Pension contributions</t>
  </si>
  <si>
    <t xml:space="preserve">d) Mortgage payments </t>
  </si>
  <si>
    <t>on main residence</t>
  </si>
  <si>
    <t>e) Rent - main residence</t>
  </si>
  <si>
    <t xml:space="preserve">f) Council tax and </t>
  </si>
  <si>
    <t>utilities</t>
  </si>
  <si>
    <t>TOTAL</t>
  </si>
  <si>
    <t>CAPITAL ASSETS</t>
  </si>
  <si>
    <t xml:space="preserve">a) Bank / building </t>
  </si>
  <si>
    <t>society balances</t>
  </si>
  <si>
    <t>b) Equity / bond values</t>
  </si>
  <si>
    <t xml:space="preserve">c) Individual Savings </t>
  </si>
  <si>
    <t xml:space="preserve">Accounts (ISAs) or other </t>
  </si>
  <si>
    <t>tax exempt savings or</t>
  </si>
  <si>
    <t>investments</t>
  </si>
  <si>
    <t xml:space="preserve">d) Value of main </t>
  </si>
  <si>
    <t>residence</t>
  </si>
  <si>
    <t xml:space="preserve">e) Value of any other </t>
  </si>
  <si>
    <t>properties</t>
  </si>
  <si>
    <t>f) Value of vehicles</t>
  </si>
  <si>
    <t>owned outright</t>
  </si>
  <si>
    <t>CAPITAL LIABILITIES</t>
  </si>
  <si>
    <t>a) Mortgage amount</t>
  </si>
  <si>
    <t>outstanding</t>
  </si>
  <si>
    <t xml:space="preserve">b) Mortgage outstanding </t>
  </si>
  <si>
    <t>on any other properties</t>
  </si>
  <si>
    <t xml:space="preserve">Additional information B – Voluntary Maintenance or child support payments for children not living in the household, or for former spouses/partners </t>
  </si>
  <si>
    <r>
      <t xml:space="preserve">You are strongly encouraged to complete this section to support the routine monitoring of the Music and Dance Scheme. However, please note that this information will </t>
    </r>
    <r>
      <rPr>
        <b/>
        <sz val="12"/>
        <color theme="1"/>
        <rFont val="Arial"/>
        <family val="2"/>
      </rPr>
      <t>not</t>
    </r>
    <r>
      <rPr>
        <sz val="12"/>
        <color theme="1"/>
        <rFont val="Arial"/>
        <family val="2"/>
      </rPr>
      <t xml:space="preserve"> be assessed. Only Part 4 or 5 of this form will be assessed.</t>
    </r>
  </si>
  <si>
    <r>
      <t xml:space="preserve">Do </t>
    </r>
    <r>
      <rPr>
        <b/>
        <sz val="12"/>
        <color theme="1"/>
        <rFont val="Arial"/>
        <family val="2"/>
      </rPr>
      <t>not</t>
    </r>
    <r>
      <rPr>
        <sz val="12"/>
        <color theme="1"/>
        <rFont val="Arial"/>
        <family val="2"/>
      </rPr>
      <t xml:space="preserve"> include any payments from Section 9 of this form.</t>
    </r>
  </si>
  <si>
    <t>Additonal information C - Scholarships, bursaries, grants or other financial support</t>
  </si>
  <si>
    <t>Name of financial support / award</t>
  </si>
  <si>
    <t>Type of support</t>
  </si>
  <si>
    <t>Part 15 - Declaration</t>
  </si>
  <si>
    <t>Both parents/guardians (where appropriate) must sign the following declaration. Failure to do so will delay or invalidate your application.</t>
  </si>
  <si>
    <t>If the declaration is signed by only one parent/guardian, please explain why by ticking the appropriate box below:</t>
  </si>
  <si>
    <t>Divorced</t>
  </si>
  <si>
    <t>Separated</t>
  </si>
  <si>
    <t>Widowed</t>
  </si>
  <si>
    <t>If divorced or separated, please provide documentary evidence.</t>
  </si>
  <si>
    <t>I/we declare that to the best of my/our knowledge and belief, all the particulars here submitted are true and contain a full statement of my/our income from all sources during the periods shown.</t>
  </si>
  <si>
    <t>I/We understand that the provision of false information may lead to my/our child being disqualified from assistance under the national grants scheme.</t>
  </si>
  <si>
    <t>Signature(s)</t>
  </si>
  <si>
    <t>Date:</t>
  </si>
  <si>
    <t>Address for correspondence:</t>
  </si>
  <si>
    <t>Telephone number:</t>
  </si>
  <si>
    <t>Alternative telephone number:</t>
  </si>
  <si>
    <t>Email address:</t>
  </si>
  <si>
    <t>Scheme eligibility</t>
  </si>
  <si>
    <t>Part 17 - Calculation of relevant income (for school/CAT use only)</t>
  </si>
  <si>
    <t>What</t>
  </si>
  <si>
    <t>£</t>
  </si>
  <si>
    <t>a)</t>
  </si>
  <si>
    <t>b)</t>
  </si>
  <si>
    <t>c)</t>
  </si>
  <si>
    <t>Total income Part 16a) + Part 16b)</t>
  </si>
  <si>
    <t>d)</t>
  </si>
  <si>
    <t>Deduct any income from non-taxable social security benefits in Part 4gii) or Part 5gii)</t>
  </si>
  <si>
    <t>e)</t>
  </si>
  <si>
    <t>Deduct any income in Part 4m or Part 5m) from any sources mentioned in para 47 of the manual</t>
  </si>
  <si>
    <t>f)</t>
  </si>
  <si>
    <t>g)</t>
  </si>
  <si>
    <t>h)</t>
  </si>
  <si>
    <t>i)</t>
  </si>
  <si>
    <t>Total deductions Part 16d) + Part 16e) + Part 16f) + Part 16g) + Part 16h)</t>
  </si>
  <si>
    <t>j)</t>
  </si>
  <si>
    <t>Relevant income Part 16c) - Part 16i)</t>
  </si>
  <si>
    <t>Provisional / Current Year Assessments</t>
  </si>
  <si>
    <r>
      <t xml:space="preserve">If all the required documentation has </t>
    </r>
    <r>
      <rPr>
        <b/>
        <sz val="12"/>
        <color theme="1"/>
        <rFont val="Arial"/>
        <family val="2"/>
      </rPr>
      <t>not</t>
    </r>
    <r>
      <rPr>
        <sz val="12"/>
        <color theme="1"/>
        <rFont val="Arial"/>
        <family val="2"/>
      </rPr>
      <t xml:space="preserve"> been provided, list below what is missing and state at what stage the provision of this documentation has reached.</t>
    </r>
  </si>
  <si>
    <t>(TYPE HERE)</t>
  </si>
  <si>
    <t>Bursar's signature:</t>
  </si>
  <si>
    <t xml:space="preserve">Bursars should retain copies of all documents supporting relevant income for at least two years. For minor sources of income (e.g. Bank/Building Society Interest) bursars should declare that they have seen documentary evidence and are satisfied with it.
</t>
  </si>
  <si>
    <t>Record of decisions</t>
  </si>
  <si>
    <r>
      <t xml:space="preserve">On the basis of the information in this form the total fees charged for the place at the school/CAT for the 2025/26 academic year is </t>
    </r>
    <r>
      <rPr>
        <i/>
        <sz val="12"/>
        <color theme="1"/>
        <rFont val="Arial"/>
        <family val="2"/>
      </rPr>
      <t>estimated</t>
    </r>
    <r>
      <rPr>
        <sz val="12"/>
        <color theme="1"/>
        <rFont val="Arial"/>
        <family val="2"/>
      </rPr>
      <t xml:space="preserve"> to be (please specify to the right):</t>
    </r>
  </si>
  <si>
    <r>
      <rPr>
        <b/>
        <sz val="12"/>
        <color theme="1"/>
        <rFont val="Arial"/>
        <family val="2"/>
      </rPr>
      <t>School:</t>
    </r>
    <r>
      <rPr>
        <sz val="12"/>
        <color theme="1"/>
        <rFont val="Arial"/>
        <family val="2"/>
      </rPr>
      <t xml:space="preserve"> This total is made up of the following contributions:
a) the parental contribution for the pupil named in part 1 for a FULL YEAR is:</t>
    </r>
  </si>
  <si>
    <r>
      <t xml:space="preserve">b) </t>
    </r>
    <r>
      <rPr>
        <b/>
        <sz val="12"/>
        <color theme="1"/>
        <rFont val="Arial"/>
        <family val="2"/>
      </rPr>
      <t>School:</t>
    </r>
    <r>
      <rPr>
        <sz val="12"/>
        <color theme="1"/>
        <rFont val="Arial"/>
        <family val="2"/>
      </rPr>
      <t xml:space="preserve"> For a FULL YEAR, the pupil is entitled to an MDS grant of:</t>
    </r>
  </si>
  <si>
    <r>
      <rPr>
        <b/>
        <sz val="12"/>
        <color theme="1"/>
        <rFont val="Arial"/>
        <family val="2"/>
      </rPr>
      <t>Centre for Advanced Training:</t>
    </r>
    <r>
      <rPr>
        <sz val="12"/>
        <color theme="1"/>
        <rFont val="Arial"/>
        <family val="2"/>
      </rPr>
      <t xml:space="preserve"> This total is made up of the following contributions:
a) the parental contribution for the pupil named in part 1 for a FULL YEAR is:</t>
    </r>
  </si>
  <si>
    <r>
      <t xml:space="preserve">b) </t>
    </r>
    <r>
      <rPr>
        <b/>
        <sz val="12"/>
        <color theme="1"/>
        <rFont val="Arial"/>
        <family val="2"/>
      </rPr>
      <t>Centre for Advanced Training:</t>
    </r>
    <r>
      <rPr>
        <sz val="12"/>
        <color theme="1"/>
        <rFont val="Arial"/>
        <family val="2"/>
      </rPr>
      <t xml:space="preserve"> For a FULL YEAR, the pupil is entitled to an MDS grant of:</t>
    </r>
  </si>
  <si>
    <r>
      <rPr>
        <b/>
        <sz val="12"/>
        <color theme="1"/>
        <rFont val="Arial"/>
        <family val="2"/>
      </rPr>
      <t>School:</t>
    </r>
    <r>
      <rPr>
        <sz val="12"/>
        <color theme="1"/>
        <rFont val="Arial"/>
        <family val="2"/>
      </rPr>
      <t xml:space="preserve"> This total is made up of the following contributions:
a) the parental contribution for the pupil named in part 1 for a PART YEAR is:</t>
    </r>
  </si>
  <si>
    <r>
      <t xml:space="preserve">b) </t>
    </r>
    <r>
      <rPr>
        <b/>
        <sz val="12"/>
        <color theme="1"/>
        <rFont val="Arial"/>
        <family val="2"/>
      </rPr>
      <t>School:</t>
    </r>
    <r>
      <rPr>
        <sz val="12"/>
        <color theme="1"/>
        <rFont val="Arial"/>
        <family val="2"/>
      </rPr>
      <t xml:space="preserve"> For a PART YEAR, the pupil is entitled to an MDS grant of:</t>
    </r>
  </si>
  <si>
    <r>
      <rPr>
        <b/>
        <sz val="12"/>
        <color theme="1"/>
        <rFont val="Arial"/>
        <family val="2"/>
      </rPr>
      <t>Centre for Advanced Training:</t>
    </r>
    <r>
      <rPr>
        <sz val="12"/>
        <color theme="1"/>
        <rFont val="Arial"/>
        <family val="2"/>
      </rPr>
      <t xml:space="preserve"> This total is made up of the following contributions:
a) the parental contribution for the pupil named in part 1 for a PART YEAR is:</t>
    </r>
  </si>
  <si>
    <r>
      <t xml:space="preserve">b) </t>
    </r>
    <r>
      <rPr>
        <b/>
        <sz val="12"/>
        <color theme="1"/>
        <rFont val="Arial"/>
        <family val="2"/>
      </rPr>
      <t>Centre for Advanced Training:</t>
    </r>
    <r>
      <rPr>
        <sz val="12"/>
        <color theme="1"/>
        <rFont val="Arial"/>
        <family val="2"/>
      </rPr>
      <t xml:space="preserve"> For a PART YEAR, the pupil is entitled to an MDS grant of:</t>
    </r>
  </si>
  <si>
    <t>=&gt;</t>
  </si>
  <si>
    <t>This decision is (please mark an X in the appropriate box)</t>
  </si>
  <si>
    <t>Provisional</t>
  </si>
  <si>
    <t>Final</t>
  </si>
  <si>
    <t>No</t>
  </si>
  <si>
    <t xml:space="preserve">The pupil is entitled to a uniform grant </t>
  </si>
  <si>
    <t>Whose income</t>
  </si>
  <si>
    <t>Type and source of income</t>
  </si>
  <si>
    <t>Appendix 2</t>
  </si>
  <si>
    <t>Please use this sheet to provide further details of any estimated gross income declared, making clear the financial year to which it relates.</t>
  </si>
  <si>
    <t>Tax Year</t>
  </si>
  <si>
    <t>Appendix 3</t>
  </si>
  <si>
    <t>Please use this sheet to provide further details of actual gross income for the 2024-25 financial year that you have declared in part 7.</t>
  </si>
  <si>
    <t>NOTE - please scroll down to complete the rest of Part 10 because this part continues on the next page.</t>
  </si>
  <si>
    <t>First Names</t>
  </si>
  <si>
    <t>Date of birth (Year)</t>
  </si>
  <si>
    <t>Date of birth (Month)</t>
  </si>
  <si>
    <t>Date of birth (Day)</t>
  </si>
  <si>
    <t>UK post code (if applicable)</t>
  </si>
  <si>
    <r>
      <t xml:space="preserve">Unique pupil Number (UPN) - </t>
    </r>
    <r>
      <rPr>
        <sz val="12"/>
        <color theme="1"/>
        <rFont val="Arial"/>
        <family val="2"/>
      </rPr>
      <t>available from pupil's school</t>
    </r>
  </si>
  <si>
    <t>Information about the child</t>
  </si>
  <si>
    <t>Additional Information - Outgoings</t>
  </si>
  <si>
    <t>Parent / Guardian 1 - Tax on incomes in Part 4 / 5</t>
  </si>
  <si>
    <t>Parent / Guardian 1 - NI Contributions</t>
  </si>
  <si>
    <t>Parent / Guardian 1 - Pension contributions</t>
  </si>
  <si>
    <t>Parent / Guardian 1 - Mortgage payments on main residence</t>
  </si>
  <si>
    <t>Parent / Guardian 1 - Rent - main residence</t>
  </si>
  <si>
    <t>Parent / Guardian 1 - Council tax and utilities</t>
  </si>
  <si>
    <t>Parent / Guardian 1 - Total outgoings</t>
  </si>
  <si>
    <t>Parent / Guardian 2 - Tax on incomes in Part 4 / 5</t>
  </si>
  <si>
    <t>Parent / Guardian 2 - NI Contributions</t>
  </si>
  <si>
    <t>Parent / Guardian 2 - Pension contributions</t>
  </si>
  <si>
    <t>Parent / Guardian 2 - Mortgage payments on main residence</t>
  </si>
  <si>
    <t>Parent / Guardian 2 - Rent - main residence</t>
  </si>
  <si>
    <t>Parent / Guardian 2 - Council tax and utilities</t>
  </si>
  <si>
    <t>Parent / Guardian 2 - Total outgoings</t>
  </si>
  <si>
    <t>Both Parents or Guardians - Tax on incomes in Part 4 / 5</t>
  </si>
  <si>
    <t>Both Parents or Guardians - NI Contributions</t>
  </si>
  <si>
    <t>Both Parents or Guardians - Pension contributions</t>
  </si>
  <si>
    <t>Both Parents or Guardians - Mortgage payments on main residence</t>
  </si>
  <si>
    <t>Both Parents or Guardians - Rent - main residence</t>
  </si>
  <si>
    <t>Both Parents or Guardians - Council tax and utilities</t>
  </si>
  <si>
    <t>Both Parents or Guardians - Total outgoings</t>
  </si>
  <si>
    <t>o_pupil_number</t>
  </si>
  <si>
    <t>o_first_name</t>
  </si>
  <si>
    <t>o_middle_name</t>
  </si>
  <si>
    <t>o_last_name</t>
  </si>
  <si>
    <t>o_p_g_1_tax_on_income</t>
  </si>
  <si>
    <t>o_p_g_1_ni_contributions</t>
  </si>
  <si>
    <t>o_p_g_1_pension_contributions</t>
  </si>
  <si>
    <t>o_p_g_1_mortgage_payments_main</t>
  </si>
  <si>
    <t>o_p_g_1_rent_main_residence</t>
  </si>
  <si>
    <t>o_p_g_1_council_tax_and_utilities</t>
  </si>
  <si>
    <t>o_p_g_1_total_income</t>
  </si>
  <si>
    <t>o_p_g_2_tax_on_income</t>
  </si>
  <si>
    <t>o_p_g_2_ni_contributions</t>
  </si>
  <si>
    <t>o_p_g_2_pension_contributions</t>
  </si>
  <si>
    <t>o_p_g_2_mortgage_payments_main</t>
  </si>
  <si>
    <t>o_p_g_2_rent_main_residence</t>
  </si>
  <si>
    <t>o_p_g_2_council_tax_and_utilities</t>
  </si>
  <si>
    <t>o_p_g_2_total_income</t>
  </si>
  <si>
    <t>o_p_g_b_tax_on_income</t>
  </si>
  <si>
    <t>o_p_g_b_ni_contributions</t>
  </si>
  <si>
    <t>o_p_g_b_pension_contributions</t>
  </si>
  <si>
    <t>o_p_g_b_mortgage_payments_main</t>
  </si>
  <si>
    <t>o_p_g_b_rent_main_residence</t>
  </si>
  <si>
    <t>o_p_g_b_council_tax_and_utilities</t>
  </si>
  <si>
    <t>o_p_g_b_total_income</t>
  </si>
  <si>
    <t>Additional Information - Capital assets</t>
  </si>
  <si>
    <t>Additional Information - Capital liabilities</t>
  </si>
  <si>
    <t>Parent / Guardian 1 - Bank / building society balances</t>
  </si>
  <si>
    <t>Parent / Guardian 1 - Equity / bond values</t>
  </si>
  <si>
    <t>Parent / Guardian 1 - Individual Savings Accounts (ISAs) or other tax exempt savings or investments</t>
  </si>
  <si>
    <t>Parent / Guardian 1 - Value of main residence</t>
  </si>
  <si>
    <t>Parent / Guardian 1 - Value of other properties</t>
  </si>
  <si>
    <t>Parent / Guardian 1 - Value of vehicles</t>
  </si>
  <si>
    <t>Parent / Guardian 1 - Redundancy settlements due</t>
  </si>
  <si>
    <t>Parent / Guardian 1 - Total assets</t>
  </si>
  <si>
    <t>Parent / Guardian 2 - Bank / building society balances</t>
  </si>
  <si>
    <t>Parent / Guardian 2 - Equity / bond values</t>
  </si>
  <si>
    <t>Parent / Guardian 2 - Individual Savings Accounts (ISAs) or other tax exempt savings or investments</t>
  </si>
  <si>
    <t>Parent / Guardian 2 - Value of main residence</t>
  </si>
  <si>
    <t>Parent / Guardian 2 - Value of other properties</t>
  </si>
  <si>
    <t>Parent / Guardian 2 - Value of vehicles</t>
  </si>
  <si>
    <t>Parent / Guardian 2 - Redundancy settlements due</t>
  </si>
  <si>
    <t>Parent / Guardian 2 - Total assets</t>
  </si>
  <si>
    <t>Both Parents or Guardians - Bank / building society balances</t>
  </si>
  <si>
    <t>Both Parents or Guardians - Equity / bond values</t>
  </si>
  <si>
    <t>Both Parents or Guardians - Individual Savings Accounts (ISAs) or other tax exempt savings or investments</t>
  </si>
  <si>
    <t>Both Parents or Guardians - Value of main residence</t>
  </si>
  <si>
    <t>Both Parents or Guardians - Value of other properties</t>
  </si>
  <si>
    <t>Both Parents or Guardians - Value of vehicles</t>
  </si>
  <si>
    <t>Both Parents or Guardians - Redundancy settlements due</t>
  </si>
  <si>
    <t>Both Parents or Guardians - Total assets</t>
  </si>
  <si>
    <t>Parent / Guardian 1 - Mortgage amount outstanding</t>
  </si>
  <si>
    <t>Parent / Guardian 1 - Mortgage outstanding on other properties</t>
  </si>
  <si>
    <t>Parent / Guardian 1 - Total liabilities</t>
  </si>
  <si>
    <t>Parent / Guardian 2 - Mortgage amount outstanding</t>
  </si>
  <si>
    <t>Parent / Guardian 2 - Mortgage outstanding on other properties</t>
  </si>
  <si>
    <t>Parent / Guardian 2 - Total liabilities</t>
  </si>
  <si>
    <t>Both Parents or Guardians - Mortgage amount outstanding</t>
  </si>
  <si>
    <t>Both Parents or Guardians - Mortgage outstanding on other properties</t>
  </si>
  <si>
    <t>Both Parents or Guardians - Total liabilities</t>
  </si>
  <si>
    <t>al_pupil_number</t>
  </si>
  <si>
    <t>al_first_name</t>
  </si>
  <si>
    <t>al_middle_name</t>
  </si>
  <si>
    <t>al_last_name</t>
  </si>
  <si>
    <t>al_p_g_1_bank_balances</t>
  </si>
  <si>
    <t>al_p_g_1_equity_bond_values</t>
  </si>
  <si>
    <t>al_p_g_1_isa_or_tax_exempt_savings</t>
  </si>
  <si>
    <t>al_p_g_1_value_of_main_residence</t>
  </si>
  <si>
    <t>al_p_g_1_value_of_other_properties</t>
  </si>
  <si>
    <t>al_p_g_1_value_of_vehicles</t>
  </si>
  <si>
    <t>al_p_g_1_redundancy_settlements</t>
  </si>
  <si>
    <t>al_p_g_1_total_assets</t>
  </si>
  <si>
    <t>al_p_g_2_bank_balances</t>
  </si>
  <si>
    <t>al_p_g_2_equity_bond_values</t>
  </si>
  <si>
    <t>al_p_g_2_isa_or_tax_exempt_savings</t>
  </si>
  <si>
    <t>al_p_g_2_value_of_main_residence</t>
  </si>
  <si>
    <t>al_p_g_2_value_of_other_properties</t>
  </si>
  <si>
    <t>al_p_g_2_value_of_vehicles</t>
  </si>
  <si>
    <t>al_p_g_2_redundancy_settlements</t>
  </si>
  <si>
    <t>al_p_g_2_total_assets</t>
  </si>
  <si>
    <t>al_p_g_b_bank_balances</t>
  </si>
  <si>
    <t>al_p_g_b_equity_bond_values</t>
  </si>
  <si>
    <t>al_p_g_b_isa_or_tax_exempt_savings</t>
  </si>
  <si>
    <t>al_p_g_b_value_of_main_residence</t>
  </si>
  <si>
    <t>al_p_g_b_value_of_other_properties</t>
  </si>
  <si>
    <t>al_p_g_b_value_of_vehicles</t>
  </si>
  <si>
    <t>al_p_g_b_redundancy_settlements</t>
  </si>
  <si>
    <t>al_p_g_b_total_assets</t>
  </si>
  <si>
    <t>al_p_g_1_mortgage_outstanding</t>
  </si>
  <si>
    <t>al_p_g_1_mortgage_other_prop</t>
  </si>
  <si>
    <t>al_p_g_1_total_liabilities</t>
  </si>
  <si>
    <t>al_p_g_2_mortgage_outstanding</t>
  </si>
  <si>
    <t>al_p_g_2_mortgage_other_prop</t>
  </si>
  <si>
    <t>al_p_g_2_total_liabilities</t>
  </si>
  <si>
    <t>al_p_g_b_mortgage_outstanding</t>
  </si>
  <si>
    <t>al_p_g_b_mortgage_other_prop</t>
  </si>
  <si>
    <t>al_p_g_b_total_liabilities</t>
  </si>
  <si>
    <t>Lists and controls</t>
  </si>
  <si>
    <t>School or CAT</t>
  </si>
  <si>
    <t>Music or Dance</t>
  </si>
  <si>
    <t>Yes/No</t>
  </si>
  <si>
    <t>Date of Birth</t>
  </si>
  <si>
    <t>Figures to determine age</t>
  </si>
  <si>
    <t>UK Post code min max digits</t>
  </si>
  <si>
    <t>UK Postcode valid digits</t>
  </si>
  <si>
    <t>Parent / Guardian email address - preferred contact</t>
  </si>
  <si>
    <t>Applying for other financial support</t>
  </si>
  <si>
    <t>Scholarships, bursaries, grants, other financial support</t>
  </si>
  <si>
    <t>UPN length</t>
  </si>
  <si>
    <t>ULN length</t>
  </si>
  <si>
    <t>UCI length</t>
  </si>
  <si>
    <t>Will child board at school?</t>
  </si>
  <si>
    <t>Eligibility criteria</t>
  </si>
  <si>
    <t>HE Qualifcation</t>
  </si>
  <si>
    <t>Date of Birth - Earliest date of birth accepted (used in Part 8 and 10)</t>
  </si>
  <si>
    <t>Music or Dance School</t>
  </si>
  <si>
    <t>Part 12 - day pupils - min distance (&gt; 25 miles)</t>
  </si>
  <si>
    <t>Part 12 - weekly pupils - min distance (&gt; 50 miles)</t>
  </si>
  <si>
    <t>Part 16 - Deduct £2,355 for each dependant named in Part 8</t>
  </si>
  <si>
    <t>Part 16 - Deduct £2,870 blind person’s allowance for each parent where applicable</t>
  </si>
  <si>
    <t>full year or part year</t>
  </si>
  <si>
    <t>Number of terms in part year</t>
  </si>
  <si>
    <t>Claims for reimbursement - uniform grant - relevant income</t>
  </si>
  <si>
    <t>Term dates</t>
  </si>
  <si>
    <t>Type of Education</t>
  </si>
  <si>
    <t>URN length</t>
  </si>
  <si>
    <t>What is your legal marital or registered civil partnership status?</t>
  </si>
  <si>
    <t>Employment status</t>
  </si>
  <si>
    <t>Total figure</t>
  </si>
  <si>
    <t>Financial support type</t>
  </si>
  <si>
    <t>Month (value)</t>
  </si>
  <si>
    <t>Leap Year</t>
  </si>
  <si>
    <t>Day minimum value</t>
  </si>
  <si>
    <t>Music</t>
  </si>
  <si>
    <t>Yes</t>
  </si>
  <si>
    <t>Male</t>
  </si>
  <si>
    <t>Boy, man, male</t>
  </si>
  <si>
    <t>No financial support other than Music and Dance Scheme</t>
  </si>
  <si>
    <t>White British</t>
  </si>
  <si>
    <t>Yes, full</t>
  </si>
  <si>
    <t>Yes - Evidence shared with DfE</t>
  </si>
  <si>
    <t>Full year</t>
  </si>
  <si>
    <t>State-funded</t>
  </si>
  <si>
    <t>Never married and never registered in a civil partnership</t>
  </si>
  <si>
    <t>Self-Employed</t>
  </si>
  <si>
    <t>Scholarship</t>
  </si>
  <si>
    <t>January</t>
  </si>
  <si>
    <t>Centre for Advanced Training</t>
  </si>
  <si>
    <t>Dance</t>
  </si>
  <si>
    <t>Female</t>
  </si>
  <si>
    <t>Girl, woman, female</t>
  </si>
  <si>
    <t>We are applying for a scholarship or other financial support</t>
  </si>
  <si>
    <t>Irish</t>
  </si>
  <si>
    <t>Yes, weekly</t>
  </si>
  <si>
    <t>Part year</t>
  </si>
  <si>
    <t>Independent</t>
  </si>
  <si>
    <t>Married</t>
  </si>
  <si>
    <t>Employed (full time)</t>
  </si>
  <si>
    <t>Bursary</t>
  </si>
  <si>
    <t>February</t>
  </si>
  <si>
    <t>Prefer not to say</t>
  </si>
  <si>
    <t>It has been confirmed that we will receive a scholarship or other financial support</t>
  </si>
  <si>
    <t>Will receive other financial support</t>
  </si>
  <si>
    <t>Gypsy/Roma</t>
  </si>
  <si>
    <t>Rest of World</t>
  </si>
  <si>
    <t>Home educated</t>
  </si>
  <si>
    <t>In a registered civil partnership</t>
  </si>
  <si>
    <t>Employed (part time)</t>
  </si>
  <si>
    <t>Grant</t>
  </si>
  <si>
    <t>March</t>
  </si>
  <si>
    <t>Prefer to self describe</t>
  </si>
  <si>
    <t>Traveller of Irish heritage</t>
  </si>
  <si>
    <t>Separated, but still legally married</t>
  </si>
  <si>
    <t>Self-Employed and Employed</t>
  </si>
  <si>
    <t>Other</t>
  </si>
  <si>
    <t>April</t>
  </si>
  <si>
    <t>Any other White background</t>
  </si>
  <si>
    <t>Separated, but still legally in a civil partnership</t>
  </si>
  <si>
    <t>Unemployed</t>
  </si>
  <si>
    <t>May</t>
  </si>
  <si>
    <t>White and Black Caribbean</t>
  </si>
  <si>
    <t>Retired</t>
  </si>
  <si>
    <t>June</t>
  </si>
  <si>
    <t>White and Black African</t>
  </si>
  <si>
    <t>Formerly in a civil partnership which is now legally dissolved</t>
  </si>
  <si>
    <t>July</t>
  </si>
  <si>
    <t>White and Asian</t>
  </si>
  <si>
    <t>August</t>
  </si>
  <si>
    <t>Any other Mixed background</t>
  </si>
  <si>
    <t>Surviving partner from a registered civil partnership</t>
  </si>
  <si>
    <t>September</t>
  </si>
  <si>
    <t>Indian</t>
  </si>
  <si>
    <t>Foster Care</t>
  </si>
  <si>
    <t>October</t>
  </si>
  <si>
    <t>Pakistani</t>
  </si>
  <si>
    <t>November</t>
  </si>
  <si>
    <t>Bangladeshi</t>
  </si>
  <si>
    <t>December</t>
  </si>
  <si>
    <t>Chinese</t>
  </si>
  <si>
    <t>Any other Asian background</t>
  </si>
  <si>
    <t>Black African</t>
  </si>
  <si>
    <t>Black Caribbean</t>
  </si>
  <si>
    <t>P</t>
  </si>
  <si>
    <t>Any other Black background</t>
  </si>
  <si>
    <t>Q</t>
  </si>
  <si>
    <t>Arab</t>
  </si>
  <si>
    <t>R</t>
  </si>
  <si>
    <t>Any other ethnic group</t>
  </si>
  <si>
    <t>S</t>
  </si>
  <si>
    <t>T</t>
  </si>
  <si>
    <t>W</t>
  </si>
  <si>
    <t>X</t>
  </si>
  <si>
    <t>Z</t>
  </si>
  <si>
    <t>d) Age at 1st September 2025</t>
  </si>
  <si>
    <t>Application for grant and declaration of income - 2025/26 school year</t>
  </si>
  <si>
    <t>i) On 1 September 2025, how long will the child have been living in the UK? (please answer in number of years and months)</t>
  </si>
  <si>
    <t xml:space="preserve">k) What type of education did your child attend in academic year 2024/25? </t>
  </si>
  <si>
    <t xml:space="preserve">in respect of the 2025/26 school year </t>
  </si>
  <si>
    <t>for 2024-25 are figures</t>
  </si>
  <si>
    <t>Please give details of any child support or maintenance paid in compliance with a court order, separation agreement or under arrangements made by the Child Support Agency, for any child or former spouse who does not live in the household. Use a separate row for each child and/or former spouse/partner. Any payments should relate to the 2024-25 financial year. However, if Part 5 has been completed, then payments should relate to the 2025-26 financial year.</t>
  </si>
  <si>
    <t>P60 for 2024-25</t>
  </si>
  <si>
    <t>Pay advice for March 2025</t>
  </si>
  <si>
    <t>Other verification of superannuation or pension contributions in 2024-25</t>
  </si>
  <si>
    <t>Copy of self-assessment form for 2024-25</t>
  </si>
  <si>
    <t>If you are on a Current Year Assessment, please provide information for the 2025-26 financial year. Otherwise, please provide information for the 2024-25 financial year.</t>
  </si>
  <si>
    <r>
      <t xml:space="preserve">Please give details of any child support or maintenance paid </t>
    </r>
    <r>
      <rPr>
        <b/>
        <sz val="12"/>
        <color theme="1"/>
        <rFont val="Arial"/>
        <family val="2"/>
      </rPr>
      <t>voluntarily</t>
    </r>
    <r>
      <rPr>
        <sz val="12"/>
        <color theme="1"/>
        <rFont val="Arial"/>
        <family val="2"/>
      </rPr>
      <t>, for any child or former spouse who does not live in the household. Use a separate row for each child and/or former spouse/partner. Any payments should relate to the 2024-25 financial year. However, if Part 5 has been completed, then payments should relate to the 2025-26 financial year.</t>
    </r>
  </si>
  <si>
    <t>If you are applying for / will receive a scholarship, bursary, grant or financial support, please list them below and the amounts for each that you will receive for the academic year 2025/26.</t>
  </si>
  <si>
    <t>Amount for 2025/26</t>
  </si>
  <si>
    <t>Please use this sheet to provide further details of actual gross income for the 2024-25 financial year that you have declared in part 4.</t>
  </si>
  <si>
    <t>m) Will the child board at the school?</t>
  </si>
  <si>
    <t>n) Is this child undertaking a Higher Education Qualification?</t>
  </si>
  <si>
    <t>Name of MDS school or CAT attending in 2025/26</t>
  </si>
  <si>
    <t>On 1 September 2025, how long will the child have been living in the UK? - YEARS</t>
  </si>
  <si>
    <t>On 1 September 2025, how long will the child have been living in the UK? - MONTHS</t>
  </si>
  <si>
    <t>School / college in 2025 - Name</t>
  </si>
  <si>
    <t>School / college in 2025 - Unique Reference Number (URN) of School</t>
  </si>
  <si>
    <t>If yes, please state amounts to be paid in respect of 2025/26 school year</t>
  </si>
  <si>
    <t>If yes, please state the amount to be paid in respect of 2025/26 school year and provide documentary evidence.</t>
  </si>
  <si>
    <t>Total fees charged for the place at the school for 2025/26 Academic Year</t>
  </si>
  <si>
    <t>On 1 September 2025, how long will the child have been living in the UK?</t>
  </si>
  <si>
    <t>What type of education did your child attend in academic year 2024/25?</t>
  </si>
  <si>
    <t>Does the child meet any of the alternative residency eligibility listed in paragraphs 10 to 14 of the MDS manual?</t>
  </si>
  <si>
    <t>Does the child meet any of the alternative residency eligibility listed</t>
  </si>
  <si>
    <t>school_name_2025</t>
  </si>
  <si>
    <t>he_flag</t>
  </si>
  <si>
    <t>no_of_children_applying</t>
  </si>
  <si>
    <r>
      <t xml:space="preserve">If attending for a part year, are they attending the </t>
    </r>
    <r>
      <rPr>
        <b/>
        <sz val="12"/>
        <color theme="1"/>
        <rFont val="Arial"/>
        <family val="2"/>
      </rPr>
      <t>Autumn term?</t>
    </r>
  </si>
  <si>
    <r>
      <t xml:space="preserve">If attending for a part year, are they attending the </t>
    </r>
    <r>
      <rPr>
        <b/>
        <sz val="12"/>
        <color theme="1"/>
        <rFont val="Arial"/>
        <family val="2"/>
      </rPr>
      <t>Spring term?</t>
    </r>
  </si>
  <si>
    <r>
      <t xml:space="preserve">If attending for a part year, are they attending the </t>
    </r>
    <r>
      <rPr>
        <b/>
        <sz val="12"/>
        <color theme="1"/>
        <rFont val="Arial"/>
        <family val="2"/>
      </rPr>
      <t>Summer term?</t>
    </r>
  </si>
  <si>
    <t>pt_autumn</t>
  </si>
  <si>
    <t>pt_spring</t>
  </si>
  <si>
    <t>pt_summer</t>
  </si>
  <si>
    <t>if part year, Autumn?</t>
  </si>
  <si>
    <t>if part year, Spring?</t>
  </si>
  <si>
    <t>if part year, Summer?</t>
  </si>
  <si>
    <t>Other (if there are ‘other’ sources, please specify what these are)</t>
  </si>
  <si>
    <t>UPN/SCN</t>
  </si>
  <si>
    <t>Approximate market value</t>
  </si>
  <si>
    <t>settlements due</t>
  </si>
  <si>
    <t xml:space="preserve">g) Redundancy </t>
  </si>
  <si>
    <t>Maximum grant per pupil for academic year 2025 to 26</t>
  </si>
  <si>
    <t xml:space="preserve">c) other (if there are 'other' sources, please specify what these are in the box provided).
</t>
  </si>
  <si>
    <t>If 'other', please specify the funding source here =&gt;</t>
  </si>
  <si>
    <r>
      <t xml:space="preserve">Will the pupil attend for </t>
    </r>
    <r>
      <rPr>
        <b/>
        <sz val="12"/>
        <color theme="1"/>
        <rFont val="Arial"/>
        <family val="2"/>
      </rPr>
      <t>part</t>
    </r>
    <r>
      <rPr>
        <sz val="12"/>
        <color theme="1"/>
        <rFont val="Arial"/>
        <family val="2"/>
      </rPr>
      <t xml:space="preserve"> of the year or for the </t>
    </r>
    <r>
      <rPr>
        <b/>
        <sz val="12"/>
        <color theme="1"/>
        <rFont val="Arial"/>
        <family val="2"/>
      </rPr>
      <t>full</t>
    </r>
    <r>
      <rPr>
        <sz val="12"/>
        <color theme="1"/>
        <rFont val="Arial"/>
        <family val="2"/>
      </rPr>
      <t xml:space="preserve"> year?</t>
    </r>
  </si>
  <si>
    <t>Child / spouse / partner</t>
  </si>
  <si>
    <t>Other (please state in box below):</t>
  </si>
  <si>
    <t>in paragraphs 10 to 14 of the MDS manual?</t>
  </si>
  <si>
    <t>Will this child receive MDS funding?</t>
  </si>
  <si>
    <t>Part 16 - Child's eligibility for the sceme</t>
  </si>
  <si>
    <t>Parts 16 to 19 are for school or CAT use only.</t>
  </si>
  <si>
    <t>Parents or guardians should not complete them.</t>
  </si>
  <si>
    <t>no_dependents</t>
  </si>
  <si>
    <r>
      <t xml:space="preserve">Is this child eligible for a MDS grant under the </t>
    </r>
    <r>
      <rPr>
        <b/>
        <u/>
        <sz val="16"/>
        <color rgb="FF183860"/>
        <rFont val="Arial"/>
        <family val="2"/>
      </rPr>
      <t>age</t>
    </r>
    <r>
      <rPr>
        <b/>
        <sz val="12"/>
        <color rgb="FF183860"/>
        <rFont val="Arial"/>
        <family val="2"/>
      </rPr>
      <t xml:space="preserve"> provisions?</t>
    </r>
  </si>
  <si>
    <r>
      <t xml:space="preserve">Is this child eligible for a MDS grant under UK </t>
    </r>
    <r>
      <rPr>
        <b/>
        <u/>
        <sz val="16"/>
        <color rgb="FF183860"/>
        <rFont val="Arial"/>
        <family val="2"/>
      </rPr>
      <t>residency</t>
    </r>
    <r>
      <rPr>
        <b/>
        <sz val="12"/>
        <color rgb="FF183860"/>
        <rFont val="Arial"/>
        <family val="2"/>
      </rPr>
      <t xml:space="preserve"> provisions?</t>
    </r>
  </si>
  <si>
    <t>Additional Info - other financial support</t>
  </si>
  <si>
    <t>Part 4 - Parents' income for 2024-25 financial year</t>
  </si>
  <si>
    <t>Age at 1st September 2025</t>
  </si>
  <si>
    <t>age_at_1_sep_25</t>
  </si>
  <si>
    <t>Number of dependents multiplied by £2,355</t>
  </si>
  <si>
    <t xml:space="preserve">If the child will be attending a state-funded or independent school/college from </t>
  </si>
  <si>
    <t>September 2025, please complete the next two boxes.</t>
  </si>
  <si>
    <t>b) Travel expenses for interviews at universities or other FE/HE instiutions?</t>
  </si>
  <si>
    <r>
      <t>j) For how many continuous years has your child been supported by the Music and Dance Scheme?</t>
    </r>
    <r>
      <rPr>
        <i/>
        <sz val="12"/>
        <color theme="1"/>
        <rFont val="Arial"/>
        <family val="2"/>
      </rPr>
      <t xml:space="preserve"> Not including academic year 2025/26. Enter 0 if you are applying to join the scheme for the first time, or are rejoining the MDS scheme after a break. </t>
    </r>
  </si>
  <si>
    <t>Please complete the form as asked to by your CAT (either digitally or on paper in block letters using black ink), referring to the appropriate paragraphs of the separate MDS Manual. If there is insufficient room on any page, please continue on a separate sheet. The guidance covers a variety of circumstances but if you have difficulty answering any of the questions, please consult the CAT from which you obtained this form.</t>
  </si>
  <si>
    <r>
      <t xml:space="preserve">l) What is the child's Unique Pupil Number (UPN)? This is a </t>
    </r>
    <r>
      <rPr>
        <u/>
        <sz val="12"/>
        <color theme="1"/>
        <rFont val="Arial"/>
        <family val="2"/>
      </rPr>
      <t>13-digit</t>
    </r>
    <r>
      <rPr>
        <sz val="12"/>
        <color theme="1"/>
        <rFont val="Arial"/>
        <family val="2"/>
      </rPr>
      <t xml:space="preserve"> code available from the school of pupil (9-digit for Scottish equivalent called SCN). Please read:</t>
    </r>
  </si>
  <si>
    <t>A household is defined as living at the same address and sharing cooking facilities and living room, sitting room or dining area. This question is asking whether the parents/guardians share the same household as each other, not whether they share the same household as the child. Do the parents / guardians share the same household as one another?</t>
  </si>
  <si>
    <t>Are the parents/guardians applying for a Music or Dance Scheme aided place for another child other than the one on this application?</t>
  </si>
  <si>
    <t>There is an optional box below to provide a parent/guardian’s email address. This may be used by the Department for Education to send surveys asking for feedback on the Music and Dance Scheme. Your email address will only be used for this purpose. The information from the surveys will be kept in the Department for Education and potentially shared with a contracted research company. By providing an email address, you are consenting to be contacted to take part in any future survey work. You will be free to opt out of taking part in this if you are sent one.
Please provide one email address, for the parent who would prefer to be contacted.</t>
  </si>
  <si>
    <r>
      <t xml:space="preserve">Please provide </t>
    </r>
    <r>
      <rPr>
        <b/>
        <sz val="12"/>
        <color theme="1"/>
        <rFont val="Arial"/>
        <family val="2"/>
      </rPr>
      <t>one</t>
    </r>
    <r>
      <rPr>
        <sz val="12"/>
        <color theme="1"/>
        <rFont val="Arial"/>
        <family val="2"/>
      </rPr>
      <t xml:space="preserve"> email address, for the parent/guardian who would prefer to be contacted.</t>
    </r>
  </si>
  <si>
    <t>Part 4  – Parents’ / guardians’ Income for 2024-25 financial year</t>
  </si>
  <si>
    <t>Part 5  – Parents’ / guardians’ Income: Current Year Assessment for 2025-26 financial year</t>
  </si>
  <si>
    <r>
      <t xml:space="preserve">Please give details of all children living in the household who have unearned income but are wholly or mainly dependent on the parents/guardians, </t>
    </r>
    <r>
      <rPr>
        <b/>
        <sz val="12"/>
        <color theme="1"/>
        <rFont val="Arial"/>
        <family val="2"/>
      </rPr>
      <t>including</t>
    </r>
    <r>
      <rPr>
        <sz val="12"/>
        <color theme="1"/>
        <rFont val="Arial"/>
        <family val="2"/>
      </rPr>
      <t xml:space="preserve"> the child for whom this application is made.  Any income should relate to the 2024-25 financial year. However, if Part 5 has been completed, then income should relate to the 2025-26 financial year. Include only those children who have some unearned income. 
Where no children have any unearned income, please say NIL.</t>
    </r>
  </si>
  <si>
    <r>
      <t>Please provide details of all the children (</t>
    </r>
    <r>
      <rPr>
        <b/>
        <sz val="12"/>
        <color theme="1"/>
        <rFont val="Arial"/>
        <family val="2"/>
      </rPr>
      <t>excluding</t>
    </r>
    <r>
      <rPr>
        <sz val="12"/>
        <color theme="1"/>
        <rFont val="Arial"/>
        <family val="2"/>
      </rPr>
      <t xml:space="preserve"> the child for whom this application is made) and other relatives who are wholly or mainly financially dependent on the parents/guardians and who normally live in the same household as the parents/guardians and pupil.</t>
    </r>
  </si>
  <si>
    <r>
      <t>Please list all the children (</t>
    </r>
    <r>
      <rPr>
        <b/>
        <sz val="12"/>
        <color theme="1"/>
        <rFont val="Arial"/>
        <family val="2"/>
      </rPr>
      <t>including</t>
    </r>
    <r>
      <rPr>
        <sz val="12"/>
        <color theme="1"/>
        <rFont val="Arial"/>
        <family val="2"/>
      </rPr>
      <t xml:space="preserve"> the child for whom this application is made) and other relatives who are wholly or mainly dependent on the parents/guardians and who normally live in the same household as the parents/guardians and grant applicant.</t>
    </r>
  </si>
  <si>
    <r>
      <t xml:space="preserve">Please complete all relevant sections below for the 2024-25 financial year, </t>
    </r>
    <r>
      <rPr>
        <b/>
        <sz val="12"/>
        <color theme="1"/>
        <rFont val="Arial"/>
        <family val="2"/>
      </rPr>
      <t>unless</t>
    </r>
    <r>
      <rPr>
        <sz val="12"/>
        <color theme="1"/>
        <rFont val="Arial"/>
        <family val="2"/>
      </rPr>
      <t xml:space="preserve"> you are applying on a Current Year Assessment, in which case please provide information for the 2025-26 financial year. Enter amounts in whole pounds only or write NIL, for the </t>
    </r>
    <r>
      <rPr>
        <b/>
        <sz val="12"/>
        <color theme="1"/>
        <rFont val="Arial"/>
        <family val="2"/>
      </rPr>
      <t>whole</t>
    </r>
    <r>
      <rPr>
        <sz val="12"/>
        <color theme="1"/>
        <rFont val="Arial"/>
        <family val="2"/>
      </rPr>
      <t xml:space="preserve"> year (i.e. not monthly). If you have any joint outgoings, assets or liabilities, please </t>
    </r>
    <r>
      <rPr>
        <b/>
        <sz val="12"/>
        <color theme="1"/>
        <rFont val="Arial"/>
        <family val="2"/>
      </rPr>
      <t>only</t>
    </r>
    <r>
      <rPr>
        <sz val="12"/>
        <color theme="1"/>
        <rFont val="Arial"/>
        <family val="2"/>
      </rPr>
      <t xml:space="preserve"> enter these into the box labelled ‘Parent/Guardian 1’(i.e. do not duplicate them or split them between the ‘Parent/Guardian 1’ and ‘Parent/Guardian 2’ boxes).</t>
    </r>
  </si>
  <si>
    <t>Parent/Guardian 1: (SIGN HERE)</t>
  </si>
  <si>
    <t>Parent/Guardian 2: (SIGN HERE)</t>
  </si>
  <si>
    <t>Total income of both parents/guardians from Part 4o) or Part 5n)</t>
  </si>
  <si>
    <t>ALL CELLS ARE MANDATORY. PLEASE PUT 0 (ZERO) THAN LEAVE BLANK.</t>
  </si>
  <si>
    <r>
      <t xml:space="preserve">Please complete all relevant sections below showing income from all sources, </t>
    </r>
    <r>
      <rPr>
        <b/>
        <sz val="12"/>
        <color rgb="FF000000"/>
        <rFont val="Arial"/>
        <family val="2"/>
      </rPr>
      <t>before</t>
    </r>
    <r>
      <rPr>
        <sz val="12"/>
        <color rgb="FF000000"/>
        <rFont val="Arial"/>
        <family val="2"/>
      </rPr>
      <t xml:space="preserve"> deduction of tax and NI contributions, for the 2024-25 financial year. Enter amounts in whole pounds only or write 0. Record your annual income (not monthly or weekly income). If you are on a Current Year Assessment, or wish to apply for one because your expected income for 2025-26 is likely to be significantly lower than it was in 2024-25, you should complete part 5 </t>
    </r>
    <r>
      <rPr>
        <b/>
        <sz val="12"/>
        <color rgb="FF000000"/>
        <rFont val="Arial"/>
        <family val="2"/>
      </rPr>
      <t>as well as</t>
    </r>
    <r>
      <rPr>
        <sz val="12"/>
        <color rgb="FF000000"/>
        <rFont val="Arial"/>
        <family val="2"/>
      </rPr>
      <t xml:space="preserve"> this part.</t>
    </r>
  </si>
  <si>
    <t>parts a) to m))</t>
  </si>
  <si>
    <r>
      <t xml:space="preserve">You should complete this part </t>
    </r>
    <r>
      <rPr>
        <b/>
        <sz val="12"/>
        <color rgb="FF000000"/>
        <rFont val="Arial"/>
        <family val="2"/>
      </rPr>
      <t>only</t>
    </r>
    <r>
      <rPr>
        <sz val="12"/>
        <color rgb="FF000000"/>
        <rFont val="Arial"/>
        <family val="2"/>
      </rPr>
      <t xml:space="preserve"> if you are already on a Current Year Assessment or the school/CAT has agreed that you may apply for one. If this </t>
    </r>
    <r>
      <rPr>
        <b/>
        <sz val="12"/>
        <color rgb="FF000000"/>
        <rFont val="Arial"/>
        <family val="2"/>
      </rPr>
      <t>does not</t>
    </r>
    <r>
      <rPr>
        <sz val="12"/>
        <color rgb="FF000000"/>
        <rFont val="Arial"/>
        <family val="2"/>
      </rPr>
      <t xml:space="preserve"> apply to you, please leave this Part blank. If this </t>
    </r>
    <r>
      <rPr>
        <b/>
        <sz val="12"/>
        <color rgb="FF000000"/>
        <rFont val="Arial"/>
        <family val="2"/>
      </rPr>
      <t>does</t>
    </r>
    <r>
      <rPr>
        <sz val="12"/>
        <color rgb="FF000000"/>
        <rFont val="Arial"/>
        <family val="2"/>
      </rPr>
      <t xml:space="preserve"> apply to you, then please complete this part </t>
    </r>
    <r>
      <rPr>
        <b/>
        <sz val="12"/>
        <color rgb="FF000000"/>
        <rFont val="Arial"/>
        <family val="2"/>
      </rPr>
      <t>in addition</t>
    </r>
    <r>
      <rPr>
        <sz val="12"/>
        <color rgb="FF000000"/>
        <rFont val="Arial"/>
        <family val="2"/>
      </rPr>
      <t xml:space="preserve"> to Part 4. Please provide an estimate of income from all sources, </t>
    </r>
    <r>
      <rPr>
        <b/>
        <sz val="12"/>
        <color rgb="FF000000"/>
        <rFont val="Arial"/>
        <family val="2"/>
      </rPr>
      <t>before</t>
    </r>
    <r>
      <rPr>
        <sz val="12"/>
        <color rgb="FF000000"/>
        <rFont val="Arial"/>
        <family val="2"/>
      </rPr>
      <t xml:space="preserve"> deduction of tax and NI contributions, for 2025-26 financial year. Enter amounts in whole pounds only or write 0. Record your annual income (not monthly or weekly income).</t>
    </r>
  </si>
  <si>
    <t>Dependants listed in Part 8</t>
  </si>
  <si>
    <t>Income of dependants listed in Part 7</t>
  </si>
  <si>
    <t>Part 10 - Other dependent children in receipt of (or have applied for) a Music and Dance Scheme Grant for 2025/26</t>
  </si>
  <si>
    <t>In the "Enclosed?" column, please mark with an X in the boxes provided to indicate what evidence you are enclosing as evidence of the income, dependants and payments you are declaring above. Where the appropriate documents are not available, please enter the date by which you will be able to produce them. Where no particular evidence is specified, please state what evidence you are, or will be, supplying, and by when.</t>
  </si>
  <si>
    <t>Part 17 - Evidence (for school/CAT use only)</t>
  </si>
  <si>
    <t>If the figure in (j) is higher than £74,883.13, then no grant can be awarded.</t>
  </si>
  <si>
    <t>Part 18 - Decisions (for school/CAT use only)</t>
  </si>
  <si>
    <t>Please give details in the table below of any of your other dependent children in receipt of a music and dance scheme grant.</t>
  </si>
  <si>
    <t>There are no Parts 11 to 13 for CATs</t>
  </si>
  <si>
    <t>New Form (DO NOT DELETE THIS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</si>
</sst>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quot;£&quot;#,##0"/>
    <numFmt numFmtId="166" formatCode="0.0%"/>
  </numFmts>
  <fonts count="6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Arial"/>
      <family val="2"/>
    </font>
    <font>
      <b/>
      <sz val="14"/>
      <color theme="0"/>
      <name val="Arial"/>
      <family val="2"/>
    </font>
    <font>
      <b/>
      <sz val="12"/>
      <color theme="0"/>
      <name val="Arial"/>
      <family val="2"/>
    </font>
    <font>
      <b/>
      <sz val="11"/>
      <color theme="0"/>
      <name val="Arial"/>
      <family val="2"/>
    </font>
    <font>
      <sz val="11"/>
      <color rgb="FF183860"/>
      <name val="Arial"/>
      <family val="2"/>
    </font>
    <font>
      <b/>
      <sz val="14"/>
      <color theme="1"/>
      <name val="Calibri"/>
      <family val="2"/>
      <scheme val="minor"/>
    </font>
    <font>
      <b/>
      <sz val="11"/>
      <color theme="1"/>
      <name val="Calibri"/>
      <family val="2"/>
      <scheme val="minor"/>
    </font>
    <font>
      <sz val="11"/>
      <name val="Arial"/>
      <family val="2"/>
    </font>
    <font>
      <sz val="8"/>
      <name val="Calibri"/>
      <family val="2"/>
      <scheme val="minor"/>
    </font>
    <font>
      <b/>
      <sz val="11"/>
      <name val="Arial"/>
      <family val="2"/>
    </font>
    <font>
      <b/>
      <sz val="11"/>
      <color theme="1"/>
      <name val="Arial"/>
      <family val="2"/>
    </font>
    <font>
      <b/>
      <sz val="12"/>
      <color rgb="FF183860"/>
      <name val="Arial"/>
      <family val="2"/>
    </font>
    <font>
      <u/>
      <sz val="11"/>
      <color theme="10"/>
      <name val="Calibri"/>
      <family val="2"/>
      <scheme val="minor"/>
    </font>
    <font>
      <u/>
      <sz val="12"/>
      <color theme="10"/>
      <name val="Arial"/>
      <family val="2"/>
    </font>
    <font>
      <b/>
      <sz val="12"/>
      <color theme="1"/>
      <name val="Arial"/>
      <family val="2"/>
    </font>
    <font>
      <sz val="12"/>
      <color theme="1"/>
      <name val="Arial"/>
      <family val="2"/>
    </font>
    <font>
      <b/>
      <sz val="11"/>
      <color rgb="FF183860"/>
      <name val="Arial"/>
      <family val="2"/>
    </font>
    <font>
      <sz val="12"/>
      <color theme="2"/>
      <name val="Arial"/>
      <family val="2"/>
    </font>
    <font>
      <sz val="11"/>
      <color rgb="FF183860"/>
      <name val="Calibri"/>
      <family val="2"/>
      <scheme val="minor"/>
    </font>
    <font>
      <i/>
      <sz val="12"/>
      <color theme="1"/>
      <name val="Arial"/>
      <family val="2"/>
    </font>
    <font>
      <sz val="12"/>
      <name val="Arial"/>
      <family val="2"/>
    </font>
    <font>
      <b/>
      <sz val="12"/>
      <name val="Arial"/>
      <family val="2"/>
    </font>
    <font>
      <sz val="11"/>
      <color theme="1"/>
      <name val="Calibri"/>
      <family val="2"/>
      <scheme val="minor"/>
    </font>
    <font>
      <b/>
      <sz val="11"/>
      <color rgb="FF07505C"/>
      <name val="Arial"/>
      <family val="2"/>
    </font>
    <font>
      <b/>
      <sz val="10"/>
      <color theme="1"/>
      <name val="Arial"/>
      <family val="2"/>
    </font>
    <font>
      <sz val="10"/>
      <color theme="1"/>
      <name val="Arial"/>
      <family val="2"/>
    </font>
    <font>
      <u/>
      <sz val="12"/>
      <color theme="1"/>
      <name val="Arial"/>
      <family val="2"/>
    </font>
    <font>
      <i/>
      <sz val="12"/>
      <color rgb="FF000000"/>
      <name val="Arial"/>
      <family val="2"/>
    </font>
    <font>
      <sz val="12"/>
      <color rgb="FF000000"/>
      <name val="Arial"/>
      <family val="2"/>
    </font>
    <font>
      <b/>
      <sz val="12"/>
      <color rgb="FF000000"/>
      <name val="Arial"/>
      <family val="2"/>
    </font>
    <font>
      <sz val="10"/>
      <name val="Arial"/>
      <family val="2"/>
    </font>
    <font>
      <b/>
      <sz val="10"/>
      <name val="Arial"/>
      <family val="2"/>
    </font>
    <font>
      <b/>
      <sz val="11"/>
      <color rgb="FF000000"/>
      <name val="Calibri"/>
      <family val="2"/>
      <scheme val="minor"/>
    </font>
    <font>
      <b/>
      <sz val="9"/>
      <color indexed="81"/>
      <name val="Tahoma"/>
      <family val="2"/>
    </font>
    <font>
      <sz val="9"/>
      <color indexed="81"/>
      <name val="Tahoma"/>
      <family val="2"/>
    </font>
    <font>
      <sz val="12"/>
      <color theme="0"/>
      <name val="Arial"/>
      <family val="2"/>
    </font>
    <font>
      <b/>
      <sz val="11"/>
      <name val="Calibri"/>
      <family val="2"/>
      <scheme val="minor"/>
    </font>
    <font>
      <b/>
      <sz val="16"/>
      <color theme="1"/>
      <name val="Arial"/>
      <family val="2"/>
    </font>
    <font>
      <b/>
      <u/>
      <sz val="11"/>
      <color theme="10"/>
      <name val="Calibri"/>
      <family val="2"/>
      <scheme val="minor"/>
    </font>
    <font>
      <b/>
      <u/>
      <sz val="14"/>
      <color theme="10"/>
      <name val="Calibri"/>
      <family val="2"/>
      <scheme val="minor"/>
    </font>
    <font>
      <b/>
      <sz val="16"/>
      <color theme="1"/>
      <name val="Calibri"/>
      <family val="2"/>
      <scheme val="minor"/>
    </font>
    <font>
      <b/>
      <sz val="18"/>
      <color theme="1"/>
      <name val="Arial"/>
      <family val="2"/>
    </font>
    <font>
      <b/>
      <sz val="16"/>
      <name val="Arial"/>
      <family val="2"/>
    </font>
    <font>
      <b/>
      <u/>
      <sz val="16"/>
      <color rgb="FF183860"/>
      <name val="Arial"/>
      <family val="2"/>
    </font>
    <font>
      <b/>
      <sz val="10"/>
      <color theme="0"/>
      <name val="Arial"/>
      <family val="2"/>
    </font>
    <font>
      <sz val="10"/>
      <color theme="0"/>
      <name val="Arial"/>
      <family val="2"/>
    </font>
    <font>
      <sz val="10"/>
      <color theme="1"/>
      <name val="Calibri"/>
      <family val="2"/>
      <scheme val="minor"/>
    </font>
    <font>
      <b/>
      <u/>
      <sz val="12"/>
      <color rgb="FFFF0000"/>
      <name val="Arial"/>
      <family val="2"/>
    </font>
    <font>
      <b/>
      <sz val="14"/>
      <color theme="1"/>
      <name val="Arial"/>
      <family val="2"/>
    </font>
    <font>
      <b/>
      <sz val="10"/>
      <color theme="4" tint="-0.499984740745262"/>
      <name val="Arial"/>
      <family val="2"/>
    </font>
    <font>
      <b/>
      <sz val="10"/>
      <color rgb="FF07505C"/>
      <name val="Arial"/>
      <family val="2"/>
    </font>
    <font>
      <b/>
      <sz val="10"/>
      <color rgb="FF183860"/>
      <name val="Arial"/>
      <family val="2"/>
    </font>
    <font>
      <b/>
      <sz val="9"/>
      <color theme="0"/>
      <name val="Arial"/>
      <family val="2"/>
    </font>
    <font>
      <sz val="9"/>
      <color theme="1"/>
      <name val="Arial"/>
      <family val="2"/>
    </font>
    <font>
      <b/>
      <sz val="9"/>
      <name val="Arial"/>
      <family val="2"/>
    </font>
    <font>
      <b/>
      <sz val="9"/>
      <color theme="1"/>
      <name val="Arial"/>
      <family val="2"/>
    </font>
    <font>
      <sz val="12"/>
      <color theme="1"/>
      <name val="Arial"/>
    </font>
  </fonts>
  <fills count="17">
    <fill>
      <patternFill patternType="none"/>
    </fill>
    <fill>
      <patternFill patternType="gray125"/>
    </fill>
    <fill>
      <patternFill patternType="solid">
        <fgColor rgb="FF183860"/>
        <bgColor indexed="64"/>
      </patternFill>
    </fill>
    <fill>
      <patternFill patternType="solid">
        <fgColor rgb="FFCAEFF6"/>
        <bgColor indexed="64"/>
      </patternFill>
    </fill>
    <fill>
      <patternFill patternType="solid">
        <fgColor theme="2"/>
        <bgColor indexed="64"/>
      </patternFill>
    </fill>
    <fill>
      <patternFill patternType="solid">
        <fgColor theme="2" tint="-0.249977111117893"/>
        <bgColor indexed="64"/>
      </patternFill>
    </fill>
    <fill>
      <patternFill patternType="solid">
        <fgColor rgb="FF07505C"/>
        <bgColor indexed="64"/>
      </patternFill>
    </fill>
    <fill>
      <patternFill patternType="solid">
        <fgColor theme="7" tint="0.39997558519241921"/>
        <bgColor indexed="64"/>
      </patternFill>
    </fill>
    <fill>
      <patternFill patternType="solid">
        <fgColor theme="0"/>
        <bgColor indexed="64"/>
      </patternFill>
    </fill>
    <fill>
      <patternFill patternType="solid">
        <fgColor theme="5"/>
        <bgColor indexed="64"/>
      </patternFill>
    </fill>
    <fill>
      <patternFill patternType="solid">
        <fgColor theme="1" tint="0.499984740745262"/>
        <bgColor indexed="64"/>
      </patternFill>
    </fill>
    <fill>
      <patternFill patternType="darkGray">
        <bgColor theme="1" tint="0.499984740745262"/>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auto="1"/>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indexed="64"/>
      </right>
      <top style="thin">
        <color theme="2" tint="-0.24994659260841701"/>
      </top>
      <bottom style="thin">
        <color indexed="64"/>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style="thin">
        <color auto="1"/>
      </top>
      <bottom style="thin">
        <color indexed="64"/>
      </bottom>
      <diagonal/>
    </border>
  </borders>
  <cellStyleXfs count="6">
    <xf numFmtId="0" fontId="0" fillId="0" borderId="0"/>
    <xf numFmtId="0" fontId="16" fillId="0" borderId="0" applyNumberForma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34" fillId="0" borderId="0"/>
    <xf numFmtId="44" fontId="26" fillId="0" borderId="0" applyFont="0" applyFill="0" applyBorder="0" applyAlignment="0" applyProtection="0"/>
  </cellStyleXfs>
  <cellXfs count="650">
    <xf numFmtId="0" fontId="0" fillId="0" borderId="0" xfId="0"/>
    <xf numFmtId="0" fontId="4" fillId="0" borderId="0" xfId="0" applyFont="1"/>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164"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0" fillId="0" borderId="7" xfId="0" applyBorder="1"/>
    <xf numFmtId="0" fontId="10" fillId="0" borderId="0" xfId="0" applyFont="1" applyAlignment="1">
      <alignment horizontal="center" vertical="center" wrapText="1"/>
    </xf>
    <xf numFmtId="0" fontId="0" fillId="0" borderId="0" xfId="0" applyAlignment="1">
      <alignment horizontal="center" vertical="center"/>
    </xf>
    <xf numFmtId="0" fontId="4" fillId="4" borderId="0" xfId="0" applyFont="1" applyFill="1"/>
    <xf numFmtId="0" fontId="13" fillId="4" borderId="1" xfId="0" applyFont="1" applyFill="1" applyBorder="1" applyAlignment="1">
      <alignment horizontal="center" vertical="center"/>
    </xf>
    <xf numFmtId="0" fontId="0" fillId="0" borderId="13" xfId="0" applyBorder="1"/>
    <xf numFmtId="0" fontId="0" fillId="4" borderId="0" xfId="0" applyFill="1"/>
    <xf numFmtId="14" fontId="11" fillId="4" borderId="1" xfId="0" applyNumberFormat="1" applyFont="1" applyFill="1" applyBorder="1" applyAlignment="1">
      <alignment horizontal="center" vertical="center"/>
    </xf>
    <xf numFmtId="0" fontId="5" fillId="2" borderId="5" xfId="0" applyFont="1" applyFill="1" applyBorder="1" applyAlignment="1">
      <alignment vertical="center"/>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25" xfId="0" applyFont="1" applyFill="1" applyBorder="1" applyAlignment="1">
      <alignment horizontal="center" vertical="center" wrapText="1"/>
    </xf>
    <xf numFmtId="164" fontId="0" fillId="4" borderId="9" xfId="0" applyNumberFormat="1" applyFill="1" applyBorder="1" applyAlignment="1">
      <alignment horizontal="center" vertical="center"/>
    </xf>
    <xf numFmtId="0" fontId="4" fillId="4" borderId="0" xfId="0" applyFont="1" applyFill="1" applyAlignment="1">
      <alignment wrapText="1"/>
    </xf>
    <xf numFmtId="0" fontId="0" fillId="0" borderId="0" xfId="0" applyProtection="1">
      <protection locked="0"/>
    </xf>
    <xf numFmtId="3" fontId="34" fillId="0" borderId="1" xfId="4" applyNumberFormat="1" applyBorder="1" applyProtection="1">
      <protection locked="0"/>
    </xf>
    <xf numFmtId="166" fontId="35" fillId="0" borderId="34" xfId="3" applyNumberFormat="1" applyFont="1" applyBorder="1" applyProtection="1">
      <protection locked="0"/>
    </xf>
    <xf numFmtId="3" fontId="0" fillId="0" borderId="36" xfId="0" applyNumberFormat="1" applyBorder="1" applyProtection="1">
      <protection locked="0"/>
    </xf>
    <xf numFmtId="0" fontId="0" fillId="0" borderId="36" xfId="0" applyBorder="1" applyProtection="1">
      <protection locked="0"/>
    </xf>
    <xf numFmtId="3" fontId="34" fillId="0" borderId="36" xfId="4" applyNumberFormat="1" applyBorder="1" applyProtection="1">
      <protection locked="0"/>
    </xf>
    <xf numFmtId="0" fontId="6" fillId="2" borderId="0" xfId="0" applyFont="1" applyFill="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164" fontId="0" fillId="4" borderId="11" xfId="0" applyNumberFormat="1" applyFill="1" applyBorder="1" applyAlignment="1" applyProtection="1">
      <alignment horizontal="center" vertical="center"/>
      <protection locked="0"/>
    </xf>
    <xf numFmtId="165" fontId="0" fillId="4" borderId="10" xfId="0" applyNumberFormat="1" applyFill="1" applyBorder="1" applyAlignment="1" applyProtection="1">
      <alignment horizontal="center" vertical="center"/>
      <protection locked="0"/>
    </xf>
    <xf numFmtId="165" fontId="0" fillId="4" borderId="11" xfId="0" applyNumberFormat="1" applyFill="1" applyBorder="1" applyAlignment="1" applyProtection="1">
      <alignment horizontal="center" vertical="center"/>
      <protection locked="0"/>
    </xf>
    <xf numFmtId="165" fontId="0" fillId="4" borderId="9" xfId="0" applyNumberForma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3" fontId="34" fillId="0" borderId="1" xfId="4" applyNumberFormat="1" applyBorder="1"/>
    <xf numFmtId="0" fontId="0" fillId="0" borderId="36" xfId="0" applyBorder="1"/>
    <xf numFmtId="3" fontId="34" fillId="0" borderId="36" xfId="4" applyNumberFormat="1" applyBorder="1"/>
    <xf numFmtId="0" fontId="10" fillId="0" borderId="0" xfId="0" applyFont="1" applyAlignment="1" applyProtection="1">
      <alignment wrapText="1"/>
      <protection locked="0"/>
    </xf>
    <xf numFmtId="0" fontId="6" fillId="2" borderId="0" xfId="0" applyFont="1" applyFill="1" applyAlignment="1" applyProtection="1">
      <alignment horizontal="center" vertical="center" wrapText="1"/>
      <protection locked="0"/>
    </xf>
    <xf numFmtId="164" fontId="4" fillId="4" borderId="1" xfId="0" applyNumberFormat="1" applyFont="1" applyFill="1" applyBorder="1" applyProtection="1">
      <protection locked="0"/>
    </xf>
    <xf numFmtId="3" fontId="8" fillId="0" borderId="20" xfId="0" applyNumberFormat="1" applyFont="1" applyBorder="1" applyAlignment="1" applyProtection="1">
      <alignment horizontal="center" vertical="center"/>
      <protection locked="0"/>
    </xf>
    <xf numFmtId="0" fontId="14" fillId="4" borderId="1" xfId="0" applyFont="1" applyFill="1" applyBorder="1" applyAlignment="1" applyProtection="1">
      <alignment wrapText="1"/>
      <protection locked="0"/>
    </xf>
    <xf numFmtId="0" fontId="15" fillId="8" borderId="0" xfId="0" applyFont="1" applyFill="1"/>
    <xf numFmtId="0" fontId="19" fillId="8" borderId="0" xfId="0" applyFont="1" applyFill="1"/>
    <xf numFmtId="0" fontId="0" fillId="8" borderId="0" xfId="0" applyFill="1"/>
    <xf numFmtId="0" fontId="4" fillId="8" borderId="0" xfId="0" applyFont="1" applyFill="1"/>
    <xf numFmtId="0" fontId="24" fillId="8" borderId="0" xfId="0" applyFont="1" applyFill="1"/>
    <xf numFmtId="0" fontId="19" fillId="9" borderId="0" xfId="0" applyFont="1" applyFill="1"/>
    <xf numFmtId="0" fontId="0" fillId="0" borderId="0" xfId="0" applyAlignment="1" applyProtection="1">
      <alignment vertical="center"/>
      <protection locked="0"/>
    </xf>
    <xf numFmtId="0" fontId="0" fillId="0" borderId="0" xfId="0" applyAlignment="1">
      <alignment vertical="center"/>
    </xf>
    <xf numFmtId="0" fontId="6" fillId="2" borderId="38" xfId="0" applyFont="1" applyFill="1" applyBorder="1" applyAlignment="1" applyProtection="1">
      <alignment horizontal="center" vertical="center" wrapText="1"/>
      <protection locked="0"/>
    </xf>
    <xf numFmtId="6" fontId="14" fillId="4" borderId="1" xfId="0" applyNumberFormat="1" applyFont="1" applyFill="1" applyBorder="1" applyAlignment="1" applyProtection="1">
      <alignment horizontal="center" vertical="center"/>
      <protection locked="0"/>
    </xf>
    <xf numFmtId="166" fontId="35" fillId="0" borderId="1" xfId="4" applyNumberFormat="1" applyFont="1" applyBorder="1" applyProtection="1">
      <protection locked="0"/>
    </xf>
    <xf numFmtId="166" fontId="36" fillId="0" borderId="36" xfId="0" applyNumberFormat="1" applyFont="1" applyBorder="1" applyProtection="1">
      <protection locked="0"/>
    </xf>
    <xf numFmtId="166" fontId="36" fillId="0" borderId="37" xfId="0" applyNumberFormat="1" applyFont="1" applyBorder="1" applyProtection="1">
      <protection locked="0"/>
    </xf>
    <xf numFmtId="166" fontId="35" fillId="0" borderId="34" xfId="4" applyNumberFormat="1" applyFont="1" applyBorder="1" applyProtection="1">
      <protection locked="0"/>
    </xf>
    <xf numFmtId="166" fontId="35" fillId="0" borderId="36" xfId="4" applyNumberFormat="1" applyFont="1" applyBorder="1" applyProtection="1">
      <protection locked="0"/>
    </xf>
    <xf numFmtId="166" fontId="35" fillId="0" borderId="37" xfId="4" applyNumberFormat="1" applyFont="1" applyBorder="1" applyProtection="1">
      <protection locked="0"/>
    </xf>
    <xf numFmtId="0" fontId="29" fillId="8" borderId="0" xfId="0" applyFont="1" applyFill="1"/>
    <xf numFmtId="0" fontId="11" fillId="4" borderId="22" xfId="0" applyFont="1" applyFill="1" applyBorder="1" applyAlignment="1" applyProtection="1">
      <alignment horizontal="center" vertical="center"/>
      <protection locked="0"/>
    </xf>
    <xf numFmtId="0" fontId="4" fillId="8" borderId="0" xfId="0" applyFont="1" applyFill="1" applyAlignment="1">
      <alignment horizontal="center" vertical="center"/>
    </xf>
    <xf numFmtId="0" fontId="10" fillId="0" borderId="31" xfId="0" applyFont="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31" xfId="0" applyFont="1" applyFill="1" applyBorder="1" applyAlignment="1" applyProtection="1">
      <alignment horizontal="center" vertical="center" wrapText="1"/>
      <protection locked="0"/>
    </xf>
    <xf numFmtId="0" fontId="10" fillId="7" borderId="32" xfId="0" applyFont="1" applyFill="1" applyBorder="1" applyAlignment="1" applyProtection="1">
      <alignment horizontal="center" vertical="center" wrapText="1"/>
      <protection locked="0"/>
    </xf>
    <xf numFmtId="0" fontId="10" fillId="7" borderId="31" xfId="0" applyFont="1" applyFill="1" applyBorder="1" applyAlignment="1">
      <alignment horizontal="center" vertical="center" wrapText="1"/>
    </xf>
    <xf numFmtId="0" fontId="0" fillId="7" borderId="30" xfId="0" applyFill="1" applyBorder="1" applyAlignment="1" applyProtection="1">
      <alignment horizontal="center" vertical="center" wrapText="1"/>
      <protection locked="0"/>
    </xf>
    <xf numFmtId="0" fontId="0" fillId="7" borderId="33" xfId="0" applyFill="1" applyBorder="1" applyProtection="1">
      <protection locked="0"/>
    </xf>
    <xf numFmtId="0" fontId="0" fillId="7" borderId="35" xfId="0" applyFill="1" applyBorder="1" applyProtection="1">
      <protection locked="0"/>
    </xf>
    <xf numFmtId="0" fontId="40" fillId="7" borderId="33" xfId="4" applyFont="1" applyFill="1" applyBorder="1" applyProtection="1">
      <protection locked="0"/>
    </xf>
    <xf numFmtId="0" fontId="40" fillId="7" borderId="35" xfId="4" applyFont="1" applyFill="1" applyBorder="1" applyProtection="1">
      <protection locked="0"/>
    </xf>
    <xf numFmtId="0" fontId="10" fillId="0" borderId="0" xfId="0" applyFont="1" applyProtection="1">
      <protection locked="0"/>
    </xf>
    <xf numFmtId="0" fontId="48" fillId="6" borderId="2" xfId="0" applyFont="1" applyFill="1" applyBorder="1" applyAlignment="1">
      <alignment horizontal="center" vertical="center"/>
    </xf>
    <xf numFmtId="0" fontId="48" fillId="2" borderId="2" xfId="0" applyFont="1" applyFill="1" applyBorder="1" applyAlignment="1">
      <alignment horizontal="center" vertical="center"/>
    </xf>
    <xf numFmtId="0" fontId="29" fillId="4" borderId="0" xfId="0" applyFont="1" applyFill="1"/>
    <xf numFmtId="0" fontId="35" fillId="5" borderId="1" xfId="0" applyFont="1" applyFill="1" applyBorder="1" applyAlignment="1">
      <alignment horizontal="center" vertical="center"/>
    </xf>
    <xf numFmtId="0" fontId="28" fillId="5" borderId="1"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6" borderId="2"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49" fillId="4" borderId="0" xfId="0" applyFont="1" applyFill="1"/>
    <xf numFmtId="0" fontId="48" fillId="5" borderId="28" xfId="0" applyFont="1" applyFill="1" applyBorder="1" applyAlignment="1">
      <alignment horizontal="center" vertical="center"/>
    </xf>
    <xf numFmtId="0" fontId="48" fillId="2" borderId="2" xfId="0" applyFont="1" applyFill="1" applyBorder="1" applyAlignment="1">
      <alignment horizontal="left" vertical="center" wrapText="1"/>
    </xf>
    <xf numFmtId="0" fontId="48" fillId="6" borderId="2" xfId="0" applyFont="1" applyFill="1" applyBorder="1" applyAlignment="1">
      <alignment horizontal="left" vertical="center"/>
    </xf>
    <xf numFmtId="0" fontId="48" fillId="2" borderId="2" xfId="0" applyFont="1" applyFill="1" applyBorder="1" applyAlignment="1">
      <alignment horizontal="left" vertical="center"/>
    </xf>
    <xf numFmtId="0" fontId="29" fillId="4" borderId="0" xfId="0" applyFont="1" applyFill="1" applyAlignment="1">
      <alignment horizontal="left"/>
    </xf>
    <xf numFmtId="0" fontId="8" fillId="10" borderId="1" xfId="0" applyFont="1" applyFill="1" applyBorder="1" applyAlignment="1" applyProtection="1">
      <alignment horizontal="center" vertical="center" wrapText="1"/>
      <protection locked="0"/>
    </xf>
    <xf numFmtId="0" fontId="29" fillId="8" borderId="0" xfId="0" applyFont="1" applyFill="1" applyAlignment="1">
      <alignment horizontal="left"/>
    </xf>
    <xf numFmtId="0" fontId="49" fillId="8" borderId="0" xfId="0" applyFont="1" applyFill="1"/>
    <xf numFmtId="0" fontId="4" fillId="0" borderId="0" xfId="0" applyFont="1" applyAlignment="1">
      <alignment horizontal="center" vertical="center"/>
    </xf>
    <xf numFmtId="0" fontId="4" fillId="8" borderId="0" xfId="0" applyFont="1" applyFill="1" applyAlignment="1">
      <alignment horizontal="center" vertical="center" wrapText="1"/>
    </xf>
    <xf numFmtId="0" fontId="18" fillId="8" borderId="0" xfId="0" applyFont="1" applyFill="1" applyAlignment="1">
      <alignment horizontal="center" vertical="center" wrapText="1"/>
    </xf>
    <xf numFmtId="0" fontId="19" fillId="13" borderId="1" xfId="0" applyFont="1" applyFill="1" applyBorder="1" applyProtection="1">
      <protection locked="0"/>
    </xf>
    <xf numFmtId="0" fontId="18" fillId="13" borderId="1" xfId="0" applyFont="1" applyFill="1" applyBorder="1" applyAlignment="1" applyProtection="1">
      <alignment horizontal="center"/>
      <protection locked="0"/>
    </xf>
    <xf numFmtId="0" fontId="18" fillId="13" borderId="1" xfId="0" applyFont="1" applyFill="1" applyBorder="1" applyAlignment="1" applyProtection="1">
      <alignment horizontal="center" vertical="center"/>
      <protection locked="0"/>
    </xf>
    <xf numFmtId="0" fontId="19" fillId="13" borderId="1" xfId="0" applyFont="1" applyFill="1" applyBorder="1" applyAlignment="1" applyProtection="1">
      <alignment vertical="top"/>
      <protection locked="0"/>
    </xf>
    <xf numFmtId="0" fontId="18" fillId="8" borderId="0" xfId="0" applyFont="1" applyFill="1"/>
    <xf numFmtId="0" fontId="19" fillId="8" borderId="0" xfId="0" applyFont="1" applyFill="1" applyAlignment="1">
      <alignment horizontal="left" vertical="top" wrapText="1"/>
    </xf>
    <xf numFmtId="0" fontId="19" fillId="8" borderId="0" xfId="0" applyFont="1" applyFill="1" applyAlignment="1">
      <alignment vertical="top" wrapText="1"/>
    </xf>
    <xf numFmtId="0" fontId="18" fillId="8" borderId="0" xfId="0" applyFont="1" applyFill="1" applyAlignment="1">
      <alignment horizontal="left" vertical="top" wrapText="1"/>
    </xf>
    <xf numFmtId="0" fontId="19" fillId="8" borderId="0" xfId="0" applyFont="1" applyFill="1" applyAlignment="1">
      <alignment horizontal="center"/>
    </xf>
    <xf numFmtId="0" fontId="39" fillId="8" borderId="0" xfId="0" applyFont="1" applyFill="1"/>
    <xf numFmtId="0" fontId="19" fillId="8" borderId="0" xfId="0" applyFont="1" applyFill="1" applyAlignment="1">
      <alignment horizontal="right" vertical="center"/>
    </xf>
    <xf numFmtId="0" fontId="19" fillId="8" borderId="0" xfId="0" applyFont="1" applyFill="1" applyAlignment="1">
      <alignment horizontal="left" indent="2"/>
    </xf>
    <xf numFmtId="0" fontId="19" fillId="8" borderId="0" xfId="0" applyFont="1" applyFill="1" applyAlignment="1">
      <alignment horizontal="left" indent="1"/>
    </xf>
    <xf numFmtId="0" fontId="19" fillId="8" borderId="0" xfId="0" applyFont="1" applyFill="1" applyAlignment="1">
      <alignment vertical="top"/>
    </xf>
    <xf numFmtId="0" fontId="21" fillId="8" borderId="0" xfId="0" applyFont="1" applyFill="1"/>
    <xf numFmtId="0" fontId="19" fillId="8" borderId="0" xfId="0" applyFont="1" applyFill="1" applyAlignment="1">
      <alignment vertical="center"/>
    </xf>
    <xf numFmtId="0" fontId="19" fillId="8" borderId="0" xfId="0" applyFont="1" applyFill="1" applyAlignment="1">
      <alignment vertical="center" wrapText="1"/>
    </xf>
    <xf numFmtId="0" fontId="19" fillId="8" borderId="0" xfId="0" applyFont="1" applyFill="1" applyAlignment="1">
      <alignment horizontal="left" vertical="center"/>
    </xf>
    <xf numFmtId="0" fontId="23" fillId="8" borderId="0" xfId="0" applyFont="1" applyFill="1" applyAlignment="1">
      <alignment vertical="top" wrapText="1"/>
    </xf>
    <xf numFmtId="0" fontId="19" fillId="8" borderId="14" xfId="0" applyFont="1" applyFill="1" applyBorder="1"/>
    <xf numFmtId="0" fontId="19" fillId="8" borderId="15" xfId="0" applyFont="1" applyFill="1" applyBorder="1"/>
    <xf numFmtId="0" fontId="19" fillId="8" borderId="16" xfId="0" applyFont="1" applyFill="1" applyBorder="1"/>
    <xf numFmtId="0" fontId="19" fillId="8" borderId="17" xfId="0" applyFont="1" applyFill="1" applyBorder="1"/>
    <xf numFmtId="0" fontId="19" fillId="8" borderId="18" xfId="0" applyFont="1" applyFill="1" applyBorder="1"/>
    <xf numFmtId="0" fontId="19" fillId="8" borderId="19" xfId="0" applyFont="1" applyFill="1" applyBorder="1"/>
    <xf numFmtId="0" fontId="19" fillId="8" borderId="20" xfId="0" applyFont="1" applyFill="1" applyBorder="1"/>
    <xf numFmtId="0" fontId="19" fillId="8" borderId="21" xfId="0" applyFont="1" applyFill="1" applyBorder="1"/>
    <xf numFmtId="164" fontId="19" fillId="8" borderId="0" xfId="0" applyNumberFormat="1" applyFont="1" applyFill="1" applyAlignment="1">
      <alignment horizontal="center" vertical="top" wrapText="1"/>
    </xf>
    <xf numFmtId="0" fontId="51" fillId="8" borderId="0" xfId="0" applyFont="1" applyFill="1"/>
    <xf numFmtId="0" fontId="29" fillId="8" borderId="20" xfId="0" applyFont="1" applyFill="1" applyBorder="1"/>
    <xf numFmtId="0" fontId="29" fillId="8" borderId="17" xfId="0" applyFont="1" applyFill="1" applyBorder="1"/>
    <xf numFmtId="0" fontId="18" fillId="8" borderId="0" xfId="0" applyFont="1" applyFill="1" applyAlignment="1">
      <alignment horizontal="left" vertical="center" wrapText="1"/>
    </xf>
    <xf numFmtId="0" fontId="18" fillId="8" borderId="14" xfId="0" applyFont="1" applyFill="1" applyBorder="1"/>
    <xf numFmtId="164" fontId="19" fillId="8" borderId="0" xfId="0" applyNumberFormat="1" applyFont="1" applyFill="1" applyAlignment="1">
      <alignment horizontal="left" vertical="top"/>
    </xf>
    <xf numFmtId="0" fontId="0" fillId="8" borderId="0" xfId="0" applyFill="1" applyAlignment="1">
      <alignment wrapText="1"/>
    </xf>
    <xf numFmtId="0" fontId="25" fillId="8" borderId="0" xfId="0" applyFont="1" applyFill="1"/>
    <xf numFmtId="0" fontId="25" fillId="8" borderId="0" xfId="0" applyFont="1" applyFill="1" applyAlignment="1">
      <alignment vertical="center"/>
    </xf>
    <xf numFmtId="0" fontId="24" fillId="8" borderId="0" xfId="0" applyFont="1" applyFill="1" applyAlignment="1">
      <alignment vertical="top" wrapText="1"/>
    </xf>
    <xf numFmtId="0" fontId="18" fillId="8" borderId="15" xfId="0" applyFont="1" applyFill="1" applyBorder="1" applyAlignment="1">
      <alignment vertical="top"/>
    </xf>
    <xf numFmtId="0" fontId="19" fillId="8" borderId="15" xfId="0" applyFont="1" applyFill="1" applyBorder="1" applyAlignment="1">
      <alignment vertical="top"/>
    </xf>
    <xf numFmtId="0" fontId="19" fillId="8" borderId="16" xfId="0" applyFont="1" applyFill="1" applyBorder="1" applyAlignment="1">
      <alignment vertical="top"/>
    </xf>
    <xf numFmtId="0" fontId="18" fillId="8" borderId="0" xfId="0" applyFont="1" applyFill="1" applyAlignment="1">
      <alignment vertical="top"/>
    </xf>
    <xf numFmtId="0" fontId="19" fillId="8" borderId="21" xfId="0" applyFont="1" applyFill="1" applyBorder="1" applyAlignment="1">
      <alignment vertical="top"/>
    </xf>
    <xf numFmtId="0" fontId="19" fillId="8" borderId="17" xfId="0" applyFont="1" applyFill="1" applyBorder="1" applyAlignment="1">
      <alignment vertical="top"/>
    </xf>
    <xf numFmtId="0" fontId="19" fillId="8" borderId="18" xfId="0" applyFont="1" applyFill="1" applyBorder="1" applyAlignment="1">
      <alignment vertical="top"/>
    </xf>
    <xf numFmtId="0" fontId="19" fillId="8" borderId="19" xfId="0" applyFont="1" applyFill="1" applyBorder="1" applyAlignment="1">
      <alignment vertical="top"/>
    </xf>
    <xf numFmtId="0" fontId="9" fillId="0" borderId="0" xfId="0" applyFont="1" applyAlignment="1">
      <alignment wrapText="1"/>
    </xf>
    <xf numFmtId="0" fontId="0" fillId="0" borderId="0" xfId="0" applyAlignment="1">
      <alignment wrapText="1"/>
    </xf>
    <xf numFmtId="0" fontId="0" fillId="0" borderId="7" xfId="0" applyBorder="1"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13" xfId="0"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quotePrefix="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wrapText="1"/>
    </xf>
    <xf numFmtId="14" fontId="0" fillId="0" borderId="9" xfId="0" applyNumberFormat="1" applyBorder="1" applyAlignment="1">
      <alignment horizontal="center" vertical="center"/>
    </xf>
    <xf numFmtId="14" fontId="0" fillId="0" borderId="1" xfId="0" applyNumberFormat="1" applyBorder="1" applyAlignment="1">
      <alignment horizontal="center" vertical="center"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wrapText="1"/>
    </xf>
    <xf numFmtId="14" fontId="0" fillId="0" borderId="9" xfId="0" applyNumberFormat="1" applyBorder="1" applyAlignment="1">
      <alignment horizontal="center" vertical="center" wrapText="1"/>
    </xf>
    <xf numFmtId="0" fontId="9" fillId="0" borderId="0" xfId="0" applyFont="1"/>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9"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11" xfId="0" applyBorder="1" applyAlignment="1">
      <alignment horizontal="center" vertical="center"/>
    </xf>
    <xf numFmtId="0" fontId="53" fillId="2" borderId="2" xfId="0" applyFont="1" applyFill="1" applyBorder="1" applyAlignment="1">
      <alignment horizontal="center" vertical="center"/>
    </xf>
    <xf numFmtId="0" fontId="54" fillId="6" borderId="2" xfId="0" applyFont="1" applyFill="1" applyBorder="1" applyAlignment="1">
      <alignment horizontal="center" vertical="center"/>
    </xf>
    <xf numFmtId="0" fontId="55" fillId="2" borderId="2" xfId="0" applyFont="1" applyFill="1" applyBorder="1" applyAlignment="1">
      <alignment horizontal="center" vertical="center"/>
    </xf>
    <xf numFmtId="0" fontId="22" fillId="3" borderId="1" xfId="0" applyFont="1" applyFill="1" applyBorder="1" applyAlignment="1" applyProtection="1">
      <alignment horizontal="center" vertical="center" wrapText="1"/>
      <protection locked="0"/>
    </xf>
    <xf numFmtId="1" fontId="22" fillId="3" borderId="1" xfId="0" applyNumberFormat="1" applyFont="1" applyFill="1" applyBorder="1" applyAlignment="1" applyProtection="1">
      <alignment horizontal="center" vertical="center" wrapText="1"/>
      <protection locked="0"/>
    </xf>
    <xf numFmtId="164" fontId="22" fillId="3" borderId="1" xfId="0" applyNumberFormat="1" applyFont="1" applyFill="1" applyBorder="1" applyAlignment="1" applyProtection="1">
      <alignment horizontal="center" vertical="center" wrapText="1"/>
      <protection locked="0"/>
    </xf>
    <xf numFmtId="0" fontId="0" fillId="4" borderId="1" xfId="0" applyFill="1" applyBorder="1" applyAlignment="1">
      <alignment horizontal="center" vertical="center" wrapText="1"/>
    </xf>
    <xf numFmtId="0" fontId="17" fillId="8" borderId="0" xfId="1" applyFont="1" applyFill="1" applyProtection="1">
      <protection locked="0"/>
    </xf>
    <xf numFmtId="0" fontId="19" fillId="8" borderId="0" xfId="0" applyFont="1" applyFill="1" applyProtection="1">
      <protection locked="0"/>
    </xf>
    <xf numFmtId="165" fontId="18" fillId="8" borderId="0" xfId="0" applyNumberFormat="1" applyFont="1" applyFill="1" applyAlignment="1">
      <alignment horizontal="center" vertical="center" wrapText="1"/>
    </xf>
    <xf numFmtId="0" fontId="4" fillId="4" borderId="0" xfId="0" applyFont="1" applyFill="1" applyAlignment="1">
      <alignment horizontal="center" vertical="center" wrapText="1"/>
    </xf>
    <xf numFmtId="0" fontId="28" fillId="5" borderId="1" xfId="0" applyFont="1" applyFill="1" applyBorder="1" applyAlignment="1">
      <alignment horizontal="center" vertical="center"/>
    </xf>
    <xf numFmtId="0" fontId="48" fillId="4" borderId="2" xfId="0" applyFont="1" applyFill="1" applyBorder="1" applyAlignment="1">
      <alignment horizontal="center" vertical="center" wrapText="1"/>
    </xf>
    <xf numFmtId="0" fontId="48" fillId="4" borderId="2" xfId="0" applyFont="1" applyFill="1" applyBorder="1" applyAlignment="1">
      <alignment horizontal="center" vertical="center"/>
    </xf>
    <xf numFmtId="0" fontId="29" fillId="4" borderId="2" xfId="0" applyFont="1" applyFill="1" applyBorder="1"/>
    <xf numFmtId="0" fontId="50" fillId="4" borderId="2" xfId="0" applyFont="1" applyFill="1" applyBorder="1" applyAlignment="1">
      <alignment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2" fontId="11" fillId="4"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1" fontId="11" fillId="3" borderId="1" xfId="0" applyNumberFormat="1" applyFont="1" applyFill="1" applyBorder="1" applyAlignment="1">
      <alignment horizontal="center" vertical="center"/>
    </xf>
    <xf numFmtId="0" fontId="8" fillId="10"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8" fillId="11" borderId="1" xfId="0" applyFont="1" applyFill="1" applyBorder="1" applyAlignment="1">
      <alignment horizontal="center" vertical="center"/>
    </xf>
    <xf numFmtId="164" fontId="8" fillId="4"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0" fontId="4" fillId="8" borderId="0" xfId="0" applyFont="1" applyFill="1" applyAlignment="1">
      <alignment wrapText="1"/>
    </xf>
    <xf numFmtId="0" fontId="5" fillId="2" borderId="2" xfId="0" applyFont="1" applyFill="1" applyBorder="1" applyAlignment="1">
      <alignment vertical="center" wrapText="1"/>
    </xf>
    <xf numFmtId="0" fontId="5" fillId="6" borderId="4" xfId="0" applyFont="1" applyFill="1" applyBorder="1" applyAlignment="1">
      <alignment vertical="center"/>
    </xf>
    <xf numFmtId="0" fontId="5" fillId="6" borderId="5" xfId="0" applyFont="1" applyFill="1" applyBorder="1" applyAlignment="1">
      <alignment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6" fillId="6"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27" fillId="6" borderId="25" xfId="0" applyFont="1" applyFill="1" applyBorder="1" applyAlignment="1">
      <alignment horizontal="center" vertical="center" wrapText="1"/>
    </xf>
    <xf numFmtId="0" fontId="0" fillId="4" borderId="1" xfId="0" applyFill="1" applyBorder="1" applyAlignment="1">
      <alignment horizontal="center" vertical="center"/>
    </xf>
    <xf numFmtId="164" fontId="22" fillId="3"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0" fontId="27" fillId="6" borderId="26"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7" fillId="8" borderId="0" xfId="0" applyFont="1" applyFill="1" applyAlignment="1">
      <alignment wrapText="1"/>
    </xf>
    <xf numFmtId="0" fontId="58" fillId="5" borderId="22" xfId="0" applyFont="1" applyFill="1" applyBorder="1" applyAlignment="1">
      <alignment horizontal="center" vertical="center" wrapText="1"/>
    </xf>
    <xf numFmtId="0" fontId="59" fillId="5" borderId="22" xfId="0" applyFont="1" applyFill="1" applyBorder="1" applyAlignment="1">
      <alignment horizontal="center" vertical="center" wrapText="1"/>
    </xf>
    <xf numFmtId="0" fontId="57" fillId="4" borderId="0" xfId="0" applyFont="1" applyFill="1" applyAlignment="1">
      <alignment wrapText="1"/>
    </xf>
    <xf numFmtId="0" fontId="57" fillId="8" borderId="0" xfId="0" applyFont="1" applyFill="1"/>
    <xf numFmtId="0" fontId="57" fillId="4" borderId="0" xfId="0" applyFont="1" applyFill="1"/>
    <xf numFmtId="0" fontId="19" fillId="15" borderId="0" xfId="0" applyFont="1" applyFill="1"/>
    <xf numFmtId="0" fontId="15" fillId="15" borderId="0" xfId="0" applyFont="1" applyFill="1"/>
    <xf numFmtId="0" fontId="19" fillId="15" borderId="0" xfId="0" applyFont="1" applyFill="1" applyAlignment="1">
      <alignment vertical="top" wrapText="1"/>
    </xf>
    <xf numFmtId="0" fontId="24" fillId="15" borderId="0" xfId="0" applyFont="1" applyFill="1"/>
    <xf numFmtId="0" fontId="18" fillId="15" borderId="0" xfId="0" applyFont="1" applyFill="1"/>
    <xf numFmtId="0" fontId="3" fillId="8" borderId="0" xfId="0" applyFont="1" applyFill="1"/>
    <xf numFmtId="0" fontId="19" fillId="16" borderId="0" xfId="0" applyFont="1" applyFill="1"/>
    <xf numFmtId="0" fontId="0" fillId="16" borderId="0" xfId="0" applyFill="1"/>
    <xf numFmtId="0" fontId="3" fillId="0" borderId="0" xfId="0" applyFont="1"/>
    <xf numFmtId="164" fontId="48" fillId="2" borderId="2" xfId="0" applyNumberFormat="1" applyFont="1" applyFill="1" applyBorder="1" applyAlignment="1">
      <alignment horizontal="center" vertical="center" wrapText="1"/>
    </xf>
    <xf numFmtId="0" fontId="19" fillId="8" borderId="14" xfId="0" applyFont="1" applyFill="1" applyBorder="1" applyAlignment="1">
      <alignment horizontal="left" vertical="center" wrapText="1"/>
    </xf>
    <xf numFmtId="0" fontId="0" fillId="8" borderId="15" xfId="0" applyFill="1" applyBorder="1" applyAlignment="1">
      <alignment horizontal="left" vertical="center" wrapText="1"/>
    </xf>
    <xf numFmtId="0" fontId="0" fillId="8" borderId="16" xfId="0" applyFill="1" applyBorder="1" applyAlignment="1">
      <alignment horizontal="left" vertical="center" wrapText="1"/>
    </xf>
    <xf numFmtId="0" fontId="0" fillId="8" borderId="17" xfId="0" applyFill="1" applyBorder="1" applyAlignment="1">
      <alignment horizontal="left" vertical="center" wrapText="1"/>
    </xf>
    <xf numFmtId="0" fontId="0" fillId="8" borderId="18" xfId="0" applyFill="1" applyBorder="1" applyAlignment="1">
      <alignment horizontal="left" vertical="center" wrapText="1"/>
    </xf>
    <xf numFmtId="0" fontId="0" fillId="8" borderId="19" xfId="0" applyFill="1" applyBorder="1" applyAlignment="1">
      <alignment horizontal="left" vertical="center" wrapText="1"/>
    </xf>
    <xf numFmtId="0" fontId="41" fillId="13" borderId="1" xfId="0" applyFont="1" applyFill="1" applyBorder="1" applyAlignment="1" applyProtection="1">
      <alignment horizontal="center" vertical="center" wrapText="1"/>
      <protection locked="0"/>
    </xf>
    <xf numFmtId="0" fontId="44" fillId="13" borderId="1" xfId="0" applyFont="1" applyFill="1" applyBorder="1" applyAlignment="1" applyProtection="1">
      <alignment horizontal="center" vertical="center" wrapText="1"/>
      <protection locked="0"/>
    </xf>
    <xf numFmtId="0" fontId="18" fillId="8" borderId="14" xfId="0" applyFont="1" applyFill="1" applyBorder="1" applyAlignment="1">
      <alignment horizontal="left" vertical="center" wrapText="1"/>
    </xf>
    <xf numFmtId="0" fontId="18" fillId="8" borderId="15" xfId="0" applyFont="1" applyFill="1" applyBorder="1" applyAlignment="1">
      <alignment horizontal="left" vertical="center" wrapText="1"/>
    </xf>
    <xf numFmtId="0" fontId="18" fillId="8" borderId="16" xfId="0" applyFont="1" applyFill="1" applyBorder="1" applyAlignment="1">
      <alignment horizontal="left" vertical="center" wrapText="1"/>
    </xf>
    <xf numFmtId="0" fontId="18" fillId="8" borderId="20" xfId="0" applyFont="1" applyFill="1" applyBorder="1" applyAlignment="1">
      <alignment horizontal="left" vertical="center" wrapText="1"/>
    </xf>
    <xf numFmtId="0" fontId="18" fillId="8" borderId="0" xfId="0" applyFont="1" applyFill="1" applyAlignment="1">
      <alignment horizontal="left" vertical="center" wrapText="1"/>
    </xf>
    <xf numFmtId="0" fontId="18" fillId="8" borderId="21" xfId="0" applyFont="1" applyFill="1" applyBorder="1" applyAlignment="1">
      <alignment horizontal="left" vertical="center" wrapText="1"/>
    </xf>
    <xf numFmtId="0" fontId="18" fillId="8" borderId="17" xfId="0" applyFont="1" applyFill="1" applyBorder="1" applyAlignment="1">
      <alignment horizontal="left" vertical="center" wrapText="1"/>
    </xf>
    <xf numFmtId="0" fontId="18" fillId="8" borderId="18" xfId="0" applyFont="1" applyFill="1" applyBorder="1" applyAlignment="1">
      <alignment horizontal="left" vertical="center" wrapText="1"/>
    </xf>
    <xf numFmtId="0" fontId="18" fillId="8" borderId="19" xfId="0" applyFont="1" applyFill="1" applyBorder="1" applyAlignment="1">
      <alignment horizontal="left" vertical="center" wrapText="1"/>
    </xf>
    <xf numFmtId="0" fontId="19" fillId="13" borderId="14" xfId="0" applyFont="1" applyFill="1" applyBorder="1" applyAlignment="1" applyProtection="1">
      <alignment horizontal="center" vertical="center" wrapText="1"/>
      <protection locked="0"/>
    </xf>
    <xf numFmtId="0" fontId="19" fillId="13" borderId="15" xfId="0" applyFont="1" applyFill="1" applyBorder="1" applyAlignment="1" applyProtection="1">
      <alignment horizontal="center" vertical="center" wrapText="1"/>
      <protection locked="0"/>
    </xf>
    <xf numFmtId="0" fontId="19" fillId="13" borderId="16" xfId="0" applyFont="1" applyFill="1" applyBorder="1" applyAlignment="1" applyProtection="1">
      <alignment horizontal="center" vertical="center" wrapText="1"/>
      <protection locked="0"/>
    </xf>
    <xf numFmtId="0" fontId="19" fillId="13" borderId="17" xfId="0" applyFont="1" applyFill="1" applyBorder="1" applyAlignment="1" applyProtection="1">
      <alignment horizontal="center" vertical="center" wrapText="1"/>
      <protection locked="0"/>
    </xf>
    <xf numFmtId="0" fontId="19" fillId="13" borderId="18" xfId="0" applyFont="1" applyFill="1" applyBorder="1" applyAlignment="1" applyProtection="1">
      <alignment horizontal="center" vertical="center" wrapText="1"/>
      <protection locked="0"/>
    </xf>
    <xf numFmtId="0" fontId="19" fillId="13" borderId="19" xfId="0" applyFont="1" applyFill="1" applyBorder="1" applyAlignment="1" applyProtection="1">
      <alignment horizontal="center" vertical="center" wrapText="1"/>
      <protection locked="0"/>
    </xf>
    <xf numFmtId="14" fontId="19" fillId="13" borderId="14" xfId="0" applyNumberFormat="1" applyFont="1" applyFill="1" applyBorder="1" applyAlignment="1" applyProtection="1">
      <alignment horizontal="center" vertical="center" wrapText="1"/>
      <protection locked="0"/>
    </xf>
    <xf numFmtId="14" fontId="19" fillId="13" borderId="16" xfId="0" applyNumberFormat="1" applyFont="1" applyFill="1" applyBorder="1" applyAlignment="1" applyProtection="1">
      <alignment horizontal="center" vertical="center" wrapText="1"/>
      <protection locked="0"/>
    </xf>
    <xf numFmtId="14" fontId="19" fillId="13" borderId="17" xfId="0" applyNumberFormat="1" applyFont="1" applyFill="1" applyBorder="1" applyAlignment="1" applyProtection="1">
      <alignment horizontal="center" vertical="center" wrapText="1"/>
      <protection locked="0"/>
    </xf>
    <xf numFmtId="14" fontId="19" fillId="13" borderId="19" xfId="0" applyNumberFormat="1" applyFont="1" applyFill="1" applyBorder="1" applyAlignment="1" applyProtection="1">
      <alignment horizontal="center" vertical="center" wrapText="1"/>
      <protection locked="0"/>
    </xf>
    <xf numFmtId="0" fontId="15" fillId="8" borderId="0" xfId="0" applyFont="1" applyFill="1" applyAlignment="1">
      <alignment horizontal="left" vertical="center" wrapText="1"/>
    </xf>
    <xf numFmtId="0" fontId="46" fillId="5" borderId="9" xfId="0" applyFont="1" applyFill="1" applyBorder="1" applyAlignment="1">
      <alignment horizontal="left" vertical="center" wrapText="1"/>
    </xf>
    <xf numFmtId="0" fontId="46" fillId="5" borderId="10" xfId="0" applyFont="1" applyFill="1" applyBorder="1" applyAlignment="1">
      <alignment horizontal="left" vertical="center" wrapText="1"/>
    </xf>
    <xf numFmtId="0" fontId="46" fillId="5" borderId="11" xfId="0" applyFont="1" applyFill="1" applyBorder="1" applyAlignment="1">
      <alignment horizontal="left" vertical="center" wrapText="1"/>
    </xf>
    <xf numFmtId="164" fontId="19" fillId="13" borderId="14" xfId="0" applyNumberFormat="1" applyFont="1" applyFill="1" applyBorder="1" applyAlignment="1" applyProtection="1">
      <alignment horizontal="left" vertical="top"/>
      <protection locked="0"/>
    </xf>
    <xf numFmtId="164" fontId="19" fillId="13" borderId="16" xfId="0" applyNumberFormat="1" applyFont="1" applyFill="1" applyBorder="1" applyAlignment="1" applyProtection="1">
      <alignment horizontal="left" vertical="top"/>
      <protection locked="0"/>
    </xf>
    <xf numFmtId="164" fontId="19" fillId="13" borderId="17" xfId="0" applyNumberFormat="1" applyFont="1" applyFill="1" applyBorder="1" applyAlignment="1" applyProtection="1">
      <alignment horizontal="left" vertical="top"/>
      <protection locked="0"/>
    </xf>
    <xf numFmtId="164" fontId="19" fillId="13" borderId="19" xfId="0" applyNumberFormat="1" applyFont="1" applyFill="1" applyBorder="1" applyAlignment="1" applyProtection="1">
      <alignment horizontal="left" vertical="top"/>
      <protection locked="0"/>
    </xf>
    <xf numFmtId="164" fontId="19" fillId="5" borderId="14" xfId="0" applyNumberFormat="1" applyFont="1" applyFill="1" applyBorder="1" applyAlignment="1">
      <alignment horizontal="right" vertical="center"/>
    </xf>
    <xf numFmtId="164" fontId="19" fillId="5" borderId="16" xfId="0" applyNumberFormat="1" applyFont="1" applyFill="1" applyBorder="1" applyAlignment="1">
      <alignment horizontal="right" vertical="center"/>
    </xf>
    <xf numFmtId="164" fontId="19" fillId="5" borderId="20" xfId="0" applyNumberFormat="1" applyFont="1" applyFill="1" applyBorder="1" applyAlignment="1">
      <alignment horizontal="right" vertical="center"/>
    </xf>
    <xf numFmtId="164" fontId="19" fillId="5" borderId="21" xfId="0" applyNumberFormat="1" applyFont="1" applyFill="1" applyBorder="1" applyAlignment="1">
      <alignment horizontal="right" vertical="center"/>
    </xf>
    <xf numFmtId="164" fontId="19" fillId="5" borderId="17" xfId="0" applyNumberFormat="1" applyFont="1" applyFill="1" applyBorder="1" applyAlignment="1">
      <alignment horizontal="right" vertical="center"/>
    </xf>
    <xf numFmtId="164" fontId="19" fillId="5" borderId="19" xfId="0" applyNumberFormat="1" applyFont="1" applyFill="1" applyBorder="1" applyAlignment="1">
      <alignment horizontal="right" vertical="center"/>
    </xf>
    <xf numFmtId="0" fontId="15" fillId="8" borderId="0" xfId="0" applyFont="1" applyFill="1" applyAlignment="1">
      <alignment horizontal="left" vertical="top" wrapText="1"/>
    </xf>
    <xf numFmtId="0" fontId="3" fillId="15" borderId="0" xfId="0" applyFont="1" applyFill="1" applyAlignment="1">
      <alignment horizontal="left" vertical="top" wrapText="1"/>
    </xf>
    <xf numFmtId="0" fontId="19" fillId="15" borderId="0" xfId="0" applyFont="1" applyFill="1" applyAlignment="1">
      <alignment horizontal="left" vertical="top" wrapText="1"/>
    </xf>
    <xf numFmtId="0" fontId="19" fillId="13" borderId="14" xfId="0" applyFont="1" applyFill="1" applyBorder="1" applyAlignment="1" applyProtection="1">
      <alignment horizontal="left" vertical="top" wrapText="1"/>
      <protection locked="0"/>
    </xf>
    <xf numFmtId="0" fontId="19" fillId="13" borderId="15" xfId="0" applyFont="1" applyFill="1" applyBorder="1" applyAlignment="1" applyProtection="1">
      <alignment horizontal="left" vertical="top" wrapText="1"/>
      <protection locked="0"/>
    </xf>
    <xf numFmtId="0" fontId="19" fillId="13" borderId="16" xfId="0" applyFont="1" applyFill="1" applyBorder="1" applyAlignment="1" applyProtection="1">
      <alignment horizontal="left" vertical="top" wrapText="1"/>
      <protection locked="0"/>
    </xf>
    <xf numFmtId="0" fontId="19" fillId="13" borderId="17" xfId="0" applyFont="1" applyFill="1" applyBorder="1" applyAlignment="1" applyProtection="1">
      <alignment horizontal="left" vertical="top" wrapText="1"/>
      <protection locked="0"/>
    </xf>
    <xf numFmtId="0" fontId="19" fillId="13" borderId="18" xfId="0" applyFont="1" applyFill="1" applyBorder="1" applyAlignment="1" applyProtection="1">
      <alignment horizontal="left" vertical="top" wrapText="1"/>
      <protection locked="0"/>
    </xf>
    <xf numFmtId="0" fontId="19" fillId="13" borderId="19" xfId="0" applyFont="1" applyFill="1" applyBorder="1" applyAlignment="1" applyProtection="1">
      <alignment horizontal="left" vertical="top" wrapText="1"/>
      <protection locked="0"/>
    </xf>
    <xf numFmtId="0" fontId="18" fillId="8" borderId="1" xfId="0" applyFont="1" applyFill="1" applyBorder="1" applyAlignment="1">
      <alignment horizontal="center" vertical="center"/>
    </xf>
    <xf numFmtId="0" fontId="3" fillId="0" borderId="0" xfId="0" applyFont="1" applyAlignment="1">
      <alignment horizontal="left" vertical="top" wrapText="1"/>
    </xf>
    <xf numFmtId="0" fontId="19" fillId="0" borderId="0" xfId="0" applyFont="1" applyAlignment="1">
      <alignment horizontal="left" vertical="top" wrapText="1"/>
    </xf>
    <xf numFmtId="0" fontId="18" fillId="8" borderId="14"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6"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21"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8" fillId="8" borderId="19" xfId="0" applyFont="1" applyFill="1" applyBorder="1" applyAlignment="1">
      <alignment horizontal="center" vertical="center" wrapText="1"/>
    </xf>
    <xf numFmtId="14" fontId="19" fillId="13" borderId="14" xfId="0" applyNumberFormat="1" applyFont="1" applyFill="1" applyBorder="1" applyAlignment="1" applyProtection="1">
      <alignment horizontal="left" vertical="top"/>
      <protection locked="0"/>
    </xf>
    <xf numFmtId="14" fontId="19" fillId="13" borderId="16" xfId="0" applyNumberFormat="1" applyFont="1" applyFill="1" applyBorder="1" applyAlignment="1" applyProtection="1">
      <alignment horizontal="left" vertical="top"/>
      <protection locked="0"/>
    </xf>
    <xf numFmtId="14" fontId="19" fillId="13" borderId="17" xfId="0" applyNumberFormat="1" applyFont="1" applyFill="1" applyBorder="1" applyAlignment="1" applyProtection="1">
      <alignment horizontal="left" vertical="top"/>
      <protection locked="0"/>
    </xf>
    <xf numFmtId="14" fontId="19" fillId="13" borderId="19" xfId="0" applyNumberFormat="1" applyFont="1" applyFill="1" applyBorder="1" applyAlignment="1" applyProtection="1">
      <alignment horizontal="left" vertical="top"/>
      <protection locked="0"/>
    </xf>
    <xf numFmtId="164" fontId="19" fillId="13" borderId="1" xfId="0" applyNumberFormat="1" applyFont="1" applyFill="1" applyBorder="1" applyAlignment="1" applyProtection="1">
      <alignment horizontal="center" vertical="center" wrapText="1"/>
      <protection locked="0"/>
    </xf>
    <xf numFmtId="0" fontId="19" fillId="13" borderId="1" xfId="0" applyFont="1" applyFill="1" applyBorder="1" applyAlignment="1" applyProtection="1">
      <alignment horizontal="center" vertical="center" wrapText="1"/>
      <protection locked="0"/>
    </xf>
    <xf numFmtId="0" fontId="18" fillId="8" borderId="0" xfId="0" applyFont="1" applyFill="1" applyAlignment="1">
      <alignment horizontal="left" vertical="top" wrapText="1"/>
    </xf>
    <xf numFmtId="0" fontId="18" fillId="8" borderId="1" xfId="0" applyFont="1" applyFill="1" applyBorder="1" applyAlignment="1">
      <alignment horizontal="center" vertical="center" wrapText="1"/>
    </xf>
    <xf numFmtId="0" fontId="18" fillId="0" borderId="0" xfId="0" applyFont="1" applyAlignment="1">
      <alignment horizontal="left" vertical="top" wrapText="1"/>
    </xf>
    <xf numFmtId="0" fontId="18" fillId="8" borderId="9" xfId="0" applyFont="1" applyFill="1" applyBorder="1" applyAlignment="1">
      <alignment horizontal="left" vertical="top" wrapText="1"/>
    </xf>
    <xf numFmtId="0" fontId="18" fillId="8" borderId="10" xfId="0" applyFont="1" applyFill="1" applyBorder="1" applyAlignment="1">
      <alignment horizontal="left" vertical="top" wrapText="1"/>
    </xf>
    <xf numFmtId="0" fontId="18" fillId="8" borderId="11" xfId="0" applyFont="1" applyFill="1" applyBorder="1" applyAlignment="1">
      <alignment horizontal="left" vertical="top" wrapText="1"/>
    </xf>
    <xf numFmtId="0" fontId="19" fillId="13" borderId="20" xfId="0" applyFont="1" applyFill="1" applyBorder="1" applyAlignment="1" applyProtection="1">
      <alignment horizontal="left" vertical="top" wrapText="1"/>
      <protection locked="0"/>
    </xf>
    <xf numFmtId="0" fontId="19" fillId="13" borderId="0" xfId="0" applyFont="1" applyFill="1" applyAlignment="1" applyProtection="1">
      <alignment horizontal="left" vertical="top" wrapText="1"/>
      <protection locked="0"/>
    </xf>
    <xf numFmtId="0" fontId="19" fillId="13" borderId="21" xfId="0" applyFont="1" applyFill="1" applyBorder="1" applyAlignment="1" applyProtection="1">
      <alignment horizontal="left" vertical="top" wrapText="1"/>
      <protection locked="0"/>
    </xf>
    <xf numFmtId="0" fontId="19" fillId="8" borderId="22" xfId="0" applyFont="1" applyFill="1" applyBorder="1" applyAlignment="1">
      <alignment horizontal="center" vertical="center"/>
    </xf>
    <xf numFmtId="0" fontId="19" fillId="8" borderId="24" xfId="0" applyFont="1" applyFill="1" applyBorder="1" applyAlignment="1">
      <alignment horizontal="center" vertical="center"/>
    </xf>
    <xf numFmtId="0" fontId="18" fillId="8" borderId="1" xfId="0" quotePrefix="1" applyFont="1" applyFill="1" applyBorder="1" applyAlignment="1">
      <alignment horizontal="center" vertical="center" wrapText="1"/>
    </xf>
    <xf numFmtId="0" fontId="19" fillId="8" borderId="23" xfId="0" applyFont="1" applyFill="1" applyBorder="1" applyAlignment="1">
      <alignment horizontal="center" vertical="center"/>
    </xf>
    <xf numFmtId="164" fontId="19" fillId="14" borderId="14" xfId="2" applyNumberFormat="1" applyFont="1" applyFill="1" applyBorder="1" applyAlignment="1" applyProtection="1">
      <alignment horizontal="center" vertical="center"/>
    </xf>
    <xf numFmtId="164" fontId="19" fillId="14" borderId="15" xfId="2" applyNumberFormat="1" applyFont="1" applyFill="1" applyBorder="1" applyAlignment="1" applyProtection="1">
      <alignment horizontal="center" vertical="center"/>
    </xf>
    <xf numFmtId="164" fontId="19" fillId="14" borderId="16" xfId="2" applyNumberFormat="1" applyFont="1" applyFill="1" applyBorder="1" applyAlignment="1" applyProtection="1">
      <alignment horizontal="center" vertical="center"/>
    </xf>
    <xf numFmtId="164" fontId="19" fillId="14" borderId="20" xfId="2" applyNumberFormat="1" applyFont="1" applyFill="1" applyBorder="1" applyAlignment="1" applyProtection="1">
      <alignment horizontal="center" vertical="center"/>
    </xf>
    <xf numFmtId="164" fontId="19" fillId="14" borderId="0" xfId="2" applyNumberFormat="1" applyFont="1" applyFill="1" applyBorder="1" applyAlignment="1" applyProtection="1">
      <alignment horizontal="center" vertical="center"/>
    </xf>
    <xf numFmtId="164" fontId="19" fillId="14" borderId="21" xfId="2" applyNumberFormat="1" applyFont="1" applyFill="1" applyBorder="1" applyAlignment="1" applyProtection="1">
      <alignment horizontal="center" vertical="center"/>
    </xf>
    <xf numFmtId="164" fontId="19" fillId="14" borderId="17" xfId="2" applyNumberFormat="1" applyFont="1" applyFill="1" applyBorder="1" applyAlignment="1" applyProtection="1">
      <alignment horizontal="center" vertical="center"/>
    </xf>
    <xf numFmtId="164" fontId="19" fillId="14" borderId="18" xfId="2" applyNumberFormat="1" applyFont="1" applyFill="1" applyBorder="1" applyAlignment="1" applyProtection="1">
      <alignment horizontal="center" vertical="center"/>
    </xf>
    <xf numFmtId="164" fontId="19" fillId="14" borderId="19" xfId="2" applyNumberFormat="1" applyFont="1" applyFill="1" applyBorder="1" applyAlignment="1" applyProtection="1">
      <alignment horizontal="center" vertical="center"/>
    </xf>
    <xf numFmtId="164" fontId="19" fillId="14" borderId="1" xfId="2" applyNumberFormat="1" applyFont="1" applyFill="1" applyBorder="1" applyAlignment="1" applyProtection="1">
      <alignment horizontal="center" vertical="center"/>
    </xf>
    <xf numFmtId="0" fontId="19" fillId="8" borderId="15"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0" xfId="0" applyFont="1" applyFill="1" applyAlignment="1">
      <alignment horizontal="left" vertical="center" wrapText="1"/>
    </xf>
    <xf numFmtId="0" fontId="19" fillId="8" borderId="21" xfId="0" applyFont="1" applyFill="1" applyBorder="1" applyAlignment="1">
      <alignment horizontal="left" vertical="center" wrapText="1"/>
    </xf>
    <xf numFmtId="0" fontId="19" fillId="8" borderId="17" xfId="0" applyFont="1" applyFill="1" applyBorder="1" applyAlignment="1">
      <alignment horizontal="left" vertical="center" wrapText="1"/>
    </xf>
    <xf numFmtId="0" fontId="19" fillId="8" borderId="18" xfId="0" applyFont="1" applyFill="1" applyBorder="1" applyAlignment="1">
      <alignment horizontal="left" vertical="center" wrapText="1"/>
    </xf>
    <xf numFmtId="0" fontId="19" fillId="8" borderId="19" xfId="0" applyFont="1" applyFill="1" applyBorder="1" applyAlignment="1">
      <alignment horizontal="left" vertical="center" wrapText="1"/>
    </xf>
    <xf numFmtId="0" fontId="19" fillId="16" borderId="14" xfId="0" applyFont="1" applyFill="1" applyBorder="1" applyAlignment="1">
      <alignment horizontal="left" vertical="center" wrapText="1"/>
    </xf>
    <xf numFmtId="0" fontId="19" fillId="16" borderId="15" xfId="0" applyFont="1" applyFill="1" applyBorder="1" applyAlignment="1">
      <alignment horizontal="left" vertical="center" wrapText="1"/>
    </xf>
    <xf numFmtId="0" fontId="19" fillId="16" borderId="16" xfId="0" applyFont="1" applyFill="1" applyBorder="1" applyAlignment="1">
      <alignment horizontal="left" vertical="center" wrapText="1"/>
    </xf>
    <xf numFmtId="0" fontId="19" fillId="16" borderId="20" xfId="0" applyFont="1" applyFill="1" applyBorder="1" applyAlignment="1">
      <alignment horizontal="left" vertical="center" wrapText="1"/>
    </xf>
    <xf numFmtId="0" fontId="19" fillId="16" borderId="0" xfId="0" applyFont="1" applyFill="1" applyAlignment="1">
      <alignment horizontal="left" vertical="center" wrapText="1"/>
    </xf>
    <xf numFmtId="0" fontId="19" fillId="16" borderId="21" xfId="0" applyFont="1" applyFill="1" applyBorder="1" applyAlignment="1">
      <alignment horizontal="left" vertical="center" wrapText="1"/>
    </xf>
    <xf numFmtId="0" fontId="19" fillId="16" borderId="17" xfId="0" applyFont="1" applyFill="1" applyBorder="1" applyAlignment="1">
      <alignment horizontal="left" vertical="center" wrapText="1"/>
    </xf>
    <xf numFmtId="0" fontId="19" fillId="16" borderId="18" xfId="0" applyFont="1" applyFill="1" applyBorder="1" applyAlignment="1">
      <alignment horizontal="left" vertical="center" wrapText="1"/>
    </xf>
    <xf numFmtId="0" fontId="19" fillId="16" borderId="19" xfId="0" applyFont="1" applyFill="1" applyBorder="1" applyAlignment="1">
      <alignment horizontal="left" vertical="center" wrapText="1"/>
    </xf>
    <xf numFmtId="164" fontId="24" fillId="14" borderId="14" xfId="0" applyNumberFormat="1" applyFont="1" applyFill="1" applyBorder="1" applyAlignment="1">
      <alignment horizontal="center" vertical="center"/>
    </xf>
    <xf numFmtId="164" fontId="24" fillId="14" borderId="15" xfId="0" applyNumberFormat="1" applyFont="1" applyFill="1" applyBorder="1" applyAlignment="1">
      <alignment horizontal="center" vertical="center"/>
    </xf>
    <xf numFmtId="164" fontId="24" fillId="14" borderId="16" xfId="0" applyNumberFormat="1" applyFont="1" applyFill="1" applyBorder="1" applyAlignment="1">
      <alignment horizontal="center" vertical="center"/>
    </xf>
    <xf numFmtId="164" fontId="24" fillId="14" borderId="20" xfId="0" applyNumberFormat="1" applyFont="1" applyFill="1" applyBorder="1" applyAlignment="1">
      <alignment horizontal="center" vertical="center"/>
    </xf>
    <xf numFmtId="164" fontId="24" fillId="14" borderId="0" xfId="0" applyNumberFormat="1" applyFont="1" applyFill="1" applyAlignment="1">
      <alignment horizontal="center" vertical="center"/>
    </xf>
    <xf numFmtId="164" fontId="24" fillId="14" borderId="21" xfId="0" applyNumberFormat="1" applyFont="1" applyFill="1" applyBorder="1" applyAlignment="1">
      <alignment horizontal="center" vertical="center"/>
    </xf>
    <xf numFmtId="0" fontId="19" fillId="13" borderId="20" xfId="0" applyFont="1" applyFill="1" applyBorder="1" applyAlignment="1" applyProtection="1">
      <alignment horizontal="center" vertical="center" wrapText="1"/>
      <protection locked="0"/>
    </xf>
    <xf numFmtId="0" fontId="19" fillId="13" borderId="0" xfId="0" applyFont="1" applyFill="1" applyAlignment="1" applyProtection="1">
      <alignment horizontal="center" vertical="center" wrapText="1"/>
      <protection locked="0"/>
    </xf>
    <xf numFmtId="0" fontId="19" fillId="13" borderId="21" xfId="0" applyFont="1" applyFill="1" applyBorder="1" applyAlignment="1" applyProtection="1">
      <alignment horizontal="center" vertical="center" wrapText="1"/>
      <protection locked="0"/>
    </xf>
    <xf numFmtId="0" fontId="19" fillId="16" borderId="16" xfId="0" applyFont="1" applyFill="1" applyBorder="1" applyAlignment="1">
      <alignment horizontal="center" vertical="center"/>
    </xf>
    <xf numFmtId="0" fontId="19" fillId="16" borderId="21" xfId="0" applyFont="1" applyFill="1" applyBorder="1" applyAlignment="1">
      <alignment horizontal="center" vertical="center"/>
    </xf>
    <xf numFmtId="0" fontId="19" fillId="16" borderId="19" xfId="0" applyFont="1" applyFill="1" applyBorder="1" applyAlignment="1">
      <alignment horizontal="center" vertical="center"/>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19" fillId="8" borderId="20" xfId="0" applyFont="1" applyFill="1" applyBorder="1" applyAlignment="1">
      <alignment horizontal="left" vertical="top" wrapText="1"/>
    </xf>
    <xf numFmtId="0" fontId="19" fillId="8" borderId="0" xfId="0" applyFont="1" applyFill="1" applyAlignment="1">
      <alignment horizontal="left" vertical="top" wrapText="1"/>
    </xf>
    <xf numFmtId="0" fontId="19" fillId="8" borderId="21"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8" xfId="0" applyFont="1" applyFill="1" applyBorder="1" applyAlignment="1">
      <alignment horizontal="left" vertical="top" wrapText="1"/>
    </xf>
    <xf numFmtId="0" fontId="19" fillId="8" borderId="19" xfId="0" applyFont="1" applyFill="1" applyBorder="1" applyAlignment="1">
      <alignment horizontal="left" vertical="top" wrapText="1"/>
    </xf>
    <xf numFmtId="164" fontId="19" fillId="13" borderId="1" xfId="2" applyNumberFormat="1" applyFont="1" applyFill="1" applyBorder="1" applyAlignment="1" applyProtection="1">
      <alignment horizontal="center" vertical="center"/>
      <protection locked="0"/>
    </xf>
    <xf numFmtId="164" fontId="19" fillId="13" borderId="14" xfId="0" applyNumberFormat="1" applyFont="1" applyFill="1" applyBorder="1" applyAlignment="1" applyProtection="1">
      <alignment horizontal="center" vertical="center" wrapText="1"/>
      <protection locked="0"/>
    </xf>
    <xf numFmtId="164" fontId="19" fillId="13" borderId="15" xfId="0" applyNumberFormat="1" applyFont="1" applyFill="1" applyBorder="1" applyAlignment="1" applyProtection="1">
      <alignment horizontal="center" vertical="center" wrapText="1"/>
      <protection locked="0"/>
    </xf>
    <xf numFmtId="164" fontId="19" fillId="13" borderId="16" xfId="0" applyNumberFormat="1" applyFont="1" applyFill="1" applyBorder="1" applyAlignment="1" applyProtection="1">
      <alignment horizontal="center" vertical="center" wrapText="1"/>
      <protection locked="0"/>
    </xf>
    <xf numFmtId="164" fontId="19" fillId="13" borderId="20" xfId="0" applyNumberFormat="1" applyFont="1" applyFill="1" applyBorder="1" applyAlignment="1" applyProtection="1">
      <alignment horizontal="center" vertical="center" wrapText="1"/>
      <protection locked="0"/>
    </xf>
    <xf numFmtId="164" fontId="19" fillId="13" borderId="0" xfId="0" applyNumberFormat="1" applyFont="1" applyFill="1" applyAlignment="1" applyProtection="1">
      <alignment horizontal="center" vertical="center" wrapText="1"/>
      <protection locked="0"/>
    </xf>
    <xf numFmtId="164" fontId="19" fillId="13" borderId="21" xfId="0" applyNumberFormat="1" applyFont="1" applyFill="1" applyBorder="1" applyAlignment="1" applyProtection="1">
      <alignment horizontal="center" vertical="center" wrapText="1"/>
      <protection locked="0"/>
    </xf>
    <xf numFmtId="164" fontId="19" fillId="13" borderId="17" xfId="0" applyNumberFormat="1" applyFont="1" applyFill="1" applyBorder="1" applyAlignment="1" applyProtection="1">
      <alignment horizontal="center" vertical="center" wrapText="1"/>
      <protection locked="0"/>
    </xf>
    <xf numFmtId="164" fontId="19" fillId="13" borderId="18" xfId="0" applyNumberFormat="1" applyFont="1" applyFill="1" applyBorder="1" applyAlignment="1" applyProtection="1">
      <alignment horizontal="center" vertical="center" wrapText="1"/>
      <protection locked="0"/>
    </xf>
    <xf numFmtId="164" fontId="19" fillId="13" borderId="19" xfId="0" applyNumberFormat="1" applyFont="1" applyFill="1" applyBorder="1" applyAlignment="1" applyProtection="1">
      <alignment horizontal="center" vertical="center" wrapText="1"/>
      <protection locked="0"/>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0" xfId="0" applyFont="1" applyFill="1" applyAlignment="1">
      <alignment horizontal="center" vertical="center" wrapText="1"/>
    </xf>
    <xf numFmtId="0" fontId="0" fillId="4" borderId="0" xfId="0" applyFill="1" applyAlignment="1">
      <alignment horizontal="center" vertical="center" wrapText="1"/>
    </xf>
    <xf numFmtId="0" fontId="0" fillId="4" borderId="21" xfId="0"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21"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8" fillId="8" borderId="14" xfId="0" applyFont="1" applyFill="1" applyBorder="1" applyAlignment="1">
      <alignment horizontal="left" vertical="top" wrapText="1"/>
    </xf>
    <xf numFmtId="0" fontId="18" fillId="8" borderId="15" xfId="0" applyFont="1" applyFill="1" applyBorder="1" applyAlignment="1">
      <alignment horizontal="left" vertical="top" wrapText="1"/>
    </xf>
    <xf numFmtId="0" fontId="18" fillId="8" borderId="16" xfId="0" applyFont="1" applyFill="1" applyBorder="1" applyAlignment="1">
      <alignment horizontal="left" vertical="top" wrapText="1"/>
    </xf>
    <xf numFmtId="0" fontId="18" fillId="8" borderId="17" xfId="0" applyFont="1" applyFill="1" applyBorder="1" applyAlignment="1">
      <alignment horizontal="left" vertical="top" wrapText="1"/>
    </xf>
    <xf numFmtId="0" fontId="18" fillId="8" borderId="18" xfId="0" applyFont="1" applyFill="1" applyBorder="1" applyAlignment="1">
      <alignment horizontal="left" vertical="top" wrapText="1"/>
    </xf>
    <xf numFmtId="0" fontId="18" fillId="8" borderId="19" xfId="0" applyFont="1" applyFill="1" applyBorder="1" applyAlignment="1">
      <alignment horizontal="left" vertical="top" wrapText="1"/>
    </xf>
    <xf numFmtId="0" fontId="3" fillId="13" borderId="14" xfId="0" applyFont="1" applyFill="1" applyBorder="1" applyAlignment="1" applyProtection="1">
      <alignment horizontal="left" vertical="top" wrapText="1"/>
      <protection locked="0"/>
    </xf>
    <xf numFmtId="0" fontId="19" fillId="13" borderId="14" xfId="0" applyFont="1" applyFill="1" applyBorder="1" applyAlignment="1" applyProtection="1">
      <alignment horizontal="right" vertical="top" wrapText="1"/>
      <protection locked="0"/>
    </xf>
    <xf numFmtId="0" fontId="19" fillId="13" borderId="15" xfId="0" applyFont="1" applyFill="1" applyBorder="1" applyAlignment="1" applyProtection="1">
      <alignment horizontal="right" vertical="top" wrapText="1"/>
      <protection locked="0"/>
    </xf>
    <xf numFmtId="0" fontId="19" fillId="13" borderId="16" xfId="0" applyFont="1" applyFill="1" applyBorder="1" applyAlignment="1" applyProtection="1">
      <alignment horizontal="right" vertical="top" wrapText="1"/>
      <protection locked="0"/>
    </xf>
    <xf numFmtId="0" fontId="19" fillId="13" borderId="20" xfId="0" applyFont="1" applyFill="1" applyBorder="1" applyAlignment="1" applyProtection="1">
      <alignment horizontal="right" vertical="top" wrapText="1"/>
      <protection locked="0"/>
    </xf>
    <xf numFmtId="0" fontId="19" fillId="13" borderId="0" xfId="0" applyFont="1" applyFill="1" applyAlignment="1" applyProtection="1">
      <alignment horizontal="right" vertical="top" wrapText="1"/>
      <protection locked="0"/>
    </xf>
    <xf numFmtId="0" fontId="19" fillId="13" borderId="21" xfId="0" applyFont="1" applyFill="1" applyBorder="1" applyAlignment="1" applyProtection="1">
      <alignment horizontal="right" vertical="top" wrapText="1"/>
      <protection locked="0"/>
    </xf>
    <xf numFmtId="0" fontId="19" fillId="13" borderId="17" xfId="0" applyFont="1" applyFill="1" applyBorder="1" applyAlignment="1" applyProtection="1">
      <alignment horizontal="right" vertical="top" wrapText="1"/>
      <protection locked="0"/>
    </xf>
    <xf numFmtId="0" fontId="19" fillId="13" borderId="18" xfId="0" applyFont="1" applyFill="1" applyBorder="1" applyAlignment="1" applyProtection="1">
      <alignment horizontal="right" vertical="top" wrapText="1"/>
      <protection locked="0"/>
    </xf>
    <xf numFmtId="0" fontId="19" fillId="13" borderId="19" xfId="0" applyFont="1" applyFill="1" applyBorder="1" applyAlignment="1" applyProtection="1">
      <alignment horizontal="right" vertical="top" wrapText="1"/>
      <protection locked="0"/>
    </xf>
    <xf numFmtId="0" fontId="19" fillId="8" borderId="22" xfId="0" applyFont="1" applyFill="1" applyBorder="1" applyAlignment="1">
      <alignment horizontal="left" vertical="center" wrapText="1"/>
    </xf>
    <xf numFmtId="0" fontId="19" fillId="8" borderId="24" xfId="0" applyFont="1" applyFill="1" applyBorder="1" applyAlignment="1">
      <alignment horizontal="left" vertical="center" wrapText="1"/>
    </xf>
    <xf numFmtId="0" fontId="19" fillId="8" borderId="23" xfId="0" applyFont="1" applyFill="1" applyBorder="1" applyAlignment="1">
      <alignment horizontal="left" vertical="center" wrapText="1"/>
    </xf>
    <xf numFmtId="164" fontId="19" fillId="13" borderId="1" xfId="0" applyNumberFormat="1" applyFont="1" applyFill="1" applyBorder="1" applyAlignment="1" applyProtection="1">
      <alignment horizontal="left" vertical="center" wrapText="1"/>
      <protection locked="0"/>
    </xf>
    <xf numFmtId="165" fontId="19" fillId="12" borderId="14" xfId="0" applyNumberFormat="1" applyFont="1" applyFill="1" applyBorder="1" applyAlignment="1">
      <alignment horizontal="center" vertical="center" wrapText="1"/>
    </xf>
    <xf numFmtId="165" fontId="19" fillId="12" borderId="16" xfId="0" applyNumberFormat="1" applyFont="1" applyFill="1" applyBorder="1" applyAlignment="1">
      <alignment horizontal="center" vertical="center" wrapText="1"/>
    </xf>
    <xf numFmtId="165" fontId="19" fillId="12" borderId="17" xfId="0" applyNumberFormat="1" applyFont="1" applyFill="1" applyBorder="1" applyAlignment="1">
      <alignment horizontal="center" vertical="center" wrapText="1"/>
    </xf>
    <xf numFmtId="165" fontId="19" fillId="12" borderId="19" xfId="0" applyNumberFormat="1" applyFont="1" applyFill="1" applyBorder="1" applyAlignment="1">
      <alignment horizontal="center" vertical="center" wrapText="1"/>
    </xf>
    <xf numFmtId="0" fontId="19" fillId="13" borderId="1" xfId="0" applyFont="1" applyFill="1" applyBorder="1" applyAlignment="1" applyProtection="1">
      <alignment horizontal="left" vertical="center" wrapText="1"/>
      <protection locked="0"/>
    </xf>
    <xf numFmtId="165" fontId="19" fillId="13" borderId="1" xfId="0" applyNumberFormat="1" applyFont="1" applyFill="1" applyBorder="1" applyAlignment="1" applyProtection="1">
      <alignment horizontal="center" vertical="center" wrapText="1"/>
      <protection locked="0"/>
    </xf>
    <xf numFmtId="165" fontId="19" fillId="12" borderId="1" xfId="0" applyNumberFormat="1" applyFont="1" applyFill="1" applyBorder="1" applyAlignment="1">
      <alignment horizontal="center" vertical="center" wrapText="1"/>
    </xf>
    <xf numFmtId="0" fontId="19" fillId="12" borderId="1" xfId="0" applyFont="1" applyFill="1" applyBorder="1" applyAlignment="1">
      <alignment horizontal="left" vertical="center" wrapText="1"/>
    </xf>
    <xf numFmtId="2" fontId="41" fillId="15" borderId="1" xfId="0" applyNumberFormat="1" applyFont="1" applyFill="1" applyBorder="1" applyAlignment="1" applyProtection="1">
      <alignment horizontal="right" vertical="top" wrapText="1"/>
      <protection locked="0"/>
    </xf>
    <xf numFmtId="0" fontId="41" fillId="15" borderId="1" xfId="0" applyFont="1" applyFill="1" applyBorder="1" applyAlignment="1" applyProtection="1">
      <alignment horizontal="center" vertical="top" wrapText="1"/>
      <protection locked="0"/>
    </xf>
    <xf numFmtId="0" fontId="18" fillId="15" borderId="14"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20" xfId="0" applyFont="1" applyFill="1" applyBorder="1" applyAlignment="1">
      <alignment horizontal="center" vertical="center" wrapText="1"/>
    </xf>
    <xf numFmtId="0" fontId="18" fillId="15" borderId="21"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18" fillId="15" borderId="19" xfId="0" applyFont="1" applyFill="1" applyBorder="1" applyAlignment="1">
      <alignment horizontal="center" vertical="center" wrapText="1"/>
    </xf>
    <xf numFmtId="0" fontId="19" fillId="15" borderId="14" xfId="0" applyFont="1" applyFill="1" applyBorder="1" applyAlignment="1" applyProtection="1">
      <alignment horizontal="left" vertical="top" wrapText="1"/>
      <protection locked="0"/>
    </xf>
    <xf numFmtId="0" fontId="19" fillId="15" borderId="16" xfId="0" applyFont="1" applyFill="1" applyBorder="1" applyAlignment="1" applyProtection="1">
      <alignment horizontal="left" vertical="top" wrapText="1"/>
      <protection locked="0"/>
    </xf>
    <xf numFmtId="0" fontId="19" fillId="15" borderId="17" xfId="0" applyFont="1" applyFill="1" applyBorder="1" applyAlignment="1" applyProtection="1">
      <alignment horizontal="left" vertical="top" wrapText="1"/>
      <protection locked="0"/>
    </xf>
    <xf numFmtId="0" fontId="19" fillId="15" borderId="19" xfId="0" applyFont="1" applyFill="1" applyBorder="1" applyAlignment="1" applyProtection="1">
      <alignment horizontal="left" vertical="top" wrapText="1"/>
      <protection locked="0"/>
    </xf>
    <xf numFmtId="0" fontId="18" fillId="15" borderId="9" xfId="0" applyFont="1" applyFill="1" applyBorder="1" applyAlignment="1">
      <alignment horizontal="center"/>
    </xf>
    <xf numFmtId="0" fontId="18" fillId="15" borderId="10" xfId="0" applyFont="1" applyFill="1" applyBorder="1" applyAlignment="1">
      <alignment horizontal="center"/>
    </xf>
    <xf numFmtId="0" fontId="18" fillId="15" borderId="11" xfId="0" applyFont="1" applyFill="1" applyBorder="1" applyAlignment="1">
      <alignment horizontal="center"/>
    </xf>
    <xf numFmtId="164" fontId="19" fillId="15" borderId="14" xfId="0" applyNumberFormat="1" applyFont="1" applyFill="1" applyBorder="1" applyAlignment="1" applyProtection="1">
      <alignment horizontal="left" vertical="top" wrapText="1"/>
      <protection locked="0"/>
    </xf>
    <xf numFmtId="164" fontId="19" fillId="15" borderId="16" xfId="0" applyNumberFormat="1" applyFont="1" applyFill="1" applyBorder="1" applyAlignment="1" applyProtection="1">
      <alignment horizontal="left" vertical="top" wrapText="1"/>
      <protection locked="0"/>
    </xf>
    <xf numFmtId="164" fontId="19" fillId="15" borderId="17" xfId="0" applyNumberFormat="1" applyFont="1" applyFill="1" applyBorder="1" applyAlignment="1" applyProtection="1">
      <alignment horizontal="left" vertical="top" wrapText="1"/>
      <protection locked="0"/>
    </xf>
    <xf numFmtId="164" fontId="19" fillId="15" borderId="19" xfId="0" applyNumberFormat="1" applyFont="1" applyFill="1" applyBorder="1" applyAlignment="1" applyProtection="1">
      <alignment horizontal="left" vertical="top" wrapText="1"/>
      <protection locked="0"/>
    </xf>
    <xf numFmtId="0" fontId="18" fillId="12" borderId="1" xfId="0" applyFont="1" applyFill="1" applyBorder="1" applyAlignment="1">
      <alignment horizontal="center" vertical="center" wrapText="1"/>
    </xf>
    <xf numFmtId="165" fontId="18" fillId="12" borderId="1" xfId="0" applyNumberFormat="1" applyFont="1" applyFill="1" applyBorder="1" applyAlignment="1">
      <alignment horizontal="center" vertical="center" wrapText="1"/>
    </xf>
    <xf numFmtId="164" fontId="19" fillId="13" borderId="14" xfId="0" applyNumberFormat="1" applyFont="1" applyFill="1" applyBorder="1" applyAlignment="1" applyProtection="1">
      <alignment horizontal="center" vertical="center"/>
      <protection locked="0"/>
    </xf>
    <xf numFmtId="164" fontId="19" fillId="13" borderId="16" xfId="0" applyNumberFormat="1" applyFont="1" applyFill="1" applyBorder="1" applyAlignment="1" applyProtection="1">
      <alignment horizontal="center" vertical="center"/>
      <protection locked="0"/>
    </xf>
    <xf numFmtId="164" fontId="19" fillId="13" borderId="20" xfId="0" applyNumberFormat="1" applyFont="1" applyFill="1" applyBorder="1" applyAlignment="1" applyProtection="1">
      <alignment horizontal="center" vertical="center"/>
      <protection locked="0"/>
    </xf>
    <xf numFmtId="164" fontId="19" fillId="13" borderId="21" xfId="0" applyNumberFormat="1" applyFont="1" applyFill="1" applyBorder="1" applyAlignment="1" applyProtection="1">
      <alignment horizontal="center" vertical="center"/>
      <protection locked="0"/>
    </xf>
    <xf numFmtId="164" fontId="19" fillId="13" borderId="17" xfId="0" applyNumberFormat="1" applyFont="1" applyFill="1" applyBorder="1" applyAlignment="1" applyProtection="1">
      <alignment horizontal="center" vertical="center"/>
      <protection locked="0"/>
    </xf>
    <xf numFmtId="164" fontId="19" fillId="13" borderId="19" xfId="0" applyNumberFormat="1" applyFont="1" applyFill="1" applyBorder="1" applyAlignment="1" applyProtection="1">
      <alignment horizontal="center" vertical="center"/>
      <protection locked="0"/>
    </xf>
    <xf numFmtId="164" fontId="19" fillId="12" borderId="14" xfId="0" applyNumberFormat="1" applyFont="1" applyFill="1" applyBorder="1" applyAlignment="1">
      <alignment horizontal="center" vertical="center"/>
    </xf>
    <xf numFmtId="164" fontId="19" fillId="12" borderId="16" xfId="0" applyNumberFormat="1" applyFont="1" applyFill="1" applyBorder="1" applyAlignment="1">
      <alignment horizontal="center" vertical="center"/>
    </xf>
    <xf numFmtId="164" fontId="19" fillId="12" borderId="20" xfId="0" applyNumberFormat="1" applyFont="1" applyFill="1" applyBorder="1" applyAlignment="1">
      <alignment horizontal="center" vertical="center"/>
    </xf>
    <xf numFmtId="164" fontId="19" fillId="12" borderId="21" xfId="0" applyNumberFormat="1" applyFont="1" applyFill="1" applyBorder="1" applyAlignment="1">
      <alignment horizontal="center" vertical="center"/>
    </xf>
    <xf numFmtId="164" fontId="19" fillId="12" borderId="17" xfId="0" applyNumberFormat="1" applyFont="1" applyFill="1" applyBorder="1" applyAlignment="1">
      <alignment horizontal="center" vertical="center"/>
    </xf>
    <xf numFmtId="164" fontId="19" fillId="12" borderId="19" xfId="0" applyNumberFormat="1" applyFont="1" applyFill="1" applyBorder="1" applyAlignment="1">
      <alignment horizontal="center" vertical="center"/>
    </xf>
    <xf numFmtId="0" fontId="19" fillId="13" borderId="14" xfId="0" applyFont="1" applyFill="1" applyBorder="1" applyAlignment="1" applyProtection="1">
      <alignment horizontal="left" vertical="top"/>
      <protection locked="0"/>
    </xf>
    <xf numFmtId="0" fontId="19" fillId="13" borderId="15" xfId="0" applyFont="1" applyFill="1" applyBorder="1" applyAlignment="1" applyProtection="1">
      <alignment horizontal="left" vertical="top"/>
      <protection locked="0"/>
    </xf>
    <xf numFmtId="0" fontId="19" fillId="13" borderId="16" xfId="0" applyFont="1" applyFill="1" applyBorder="1" applyAlignment="1" applyProtection="1">
      <alignment horizontal="left" vertical="top"/>
      <protection locked="0"/>
    </xf>
    <xf numFmtId="0" fontId="19" fillId="13" borderId="20" xfId="0" applyFont="1" applyFill="1" applyBorder="1" applyAlignment="1" applyProtection="1">
      <alignment horizontal="left" vertical="top"/>
      <protection locked="0"/>
    </xf>
    <xf numFmtId="0" fontId="19" fillId="13" borderId="0" xfId="0" applyFont="1" applyFill="1" applyAlignment="1" applyProtection="1">
      <alignment horizontal="left" vertical="top"/>
      <protection locked="0"/>
    </xf>
    <xf numFmtId="0" fontId="19" fillId="13" borderId="21" xfId="0" applyFont="1" applyFill="1" applyBorder="1" applyAlignment="1" applyProtection="1">
      <alignment horizontal="left" vertical="top"/>
      <protection locked="0"/>
    </xf>
    <xf numFmtId="0" fontId="19" fillId="13" borderId="17" xfId="0" applyFont="1" applyFill="1" applyBorder="1" applyAlignment="1" applyProtection="1">
      <alignment horizontal="left" vertical="top"/>
      <protection locked="0"/>
    </xf>
    <xf numFmtId="0" fontId="19" fillId="13" borderId="18" xfId="0" applyFont="1" applyFill="1" applyBorder="1" applyAlignment="1" applyProtection="1">
      <alignment horizontal="left" vertical="top"/>
      <protection locked="0"/>
    </xf>
    <xf numFmtId="0" fontId="19" fillId="13" borderId="19" xfId="0" applyFont="1" applyFill="1" applyBorder="1" applyAlignment="1" applyProtection="1">
      <alignment horizontal="left" vertical="top"/>
      <protection locked="0"/>
    </xf>
    <xf numFmtId="0" fontId="3" fillId="8" borderId="0" xfId="0" applyFont="1" applyFill="1" applyAlignment="1">
      <alignment horizontal="left" vertical="top" wrapText="1"/>
    </xf>
    <xf numFmtId="0" fontId="28" fillId="8" borderId="20" xfId="0" applyFont="1" applyFill="1" applyBorder="1" applyAlignment="1">
      <alignment horizontal="left" vertical="center" wrapText="1"/>
    </xf>
    <xf numFmtId="0" fontId="28" fillId="8" borderId="0" xfId="0" applyFont="1" applyFill="1" applyAlignment="1">
      <alignment horizontal="left" vertical="center" wrapText="1"/>
    </xf>
    <xf numFmtId="0" fontId="28" fillId="8" borderId="21" xfId="0" applyFont="1" applyFill="1" applyBorder="1" applyAlignment="1">
      <alignment horizontal="left" vertical="center" wrapText="1"/>
    </xf>
    <xf numFmtId="0" fontId="28" fillId="8" borderId="17" xfId="0" applyFont="1" applyFill="1" applyBorder="1" applyAlignment="1">
      <alignment horizontal="left" vertical="center" wrapText="1"/>
    </xf>
    <xf numFmtId="0" fontId="28" fillId="8" borderId="18" xfId="0" applyFont="1" applyFill="1" applyBorder="1" applyAlignment="1">
      <alignment horizontal="left" vertical="center" wrapText="1"/>
    </xf>
    <xf numFmtId="0" fontId="28" fillId="8" borderId="19" xfId="0" applyFont="1" applyFill="1" applyBorder="1" applyAlignment="1">
      <alignment horizontal="left" vertical="center" wrapText="1"/>
    </xf>
    <xf numFmtId="164" fontId="19" fillId="12" borderId="14" xfId="0" applyNumberFormat="1" applyFont="1" applyFill="1" applyBorder="1" applyAlignment="1">
      <alignment horizontal="right" vertical="center"/>
    </xf>
    <xf numFmtId="164" fontId="19" fillId="12" borderId="16" xfId="0" applyNumberFormat="1" applyFont="1" applyFill="1" applyBorder="1" applyAlignment="1">
      <alignment horizontal="right" vertical="center"/>
    </xf>
    <xf numFmtId="164" fontId="19" fillId="12" borderId="20" xfId="0" applyNumberFormat="1" applyFont="1" applyFill="1" applyBorder="1" applyAlignment="1">
      <alignment horizontal="right" vertical="center"/>
    </xf>
    <xf numFmtId="164" fontId="19" fillId="12" borderId="21" xfId="0" applyNumberFormat="1" applyFont="1" applyFill="1" applyBorder="1" applyAlignment="1">
      <alignment horizontal="right" vertical="center"/>
    </xf>
    <xf numFmtId="164" fontId="19" fillId="12" borderId="17" xfId="0" applyNumberFormat="1" applyFont="1" applyFill="1" applyBorder="1" applyAlignment="1">
      <alignment horizontal="right" vertical="center"/>
    </xf>
    <xf numFmtId="164" fontId="19" fillId="12" borderId="19" xfId="0" applyNumberFormat="1" applyFont="1" applyFill="1" applyBorder="1" applyAlignment="1">
      <alignment horizontal="right" vertical="center"/>
    </xf>
    <xf numFmtId="0" fontId="2" fillId="8" borderId="0" xfId="0" applyFont="1" applyFill="1" applyAlignment="1">
      <alignment horizontal="left" vertical="top" wrapText="1"/>
    </xf>
    <xf numFmtId="164" fontId="19" fillId="12" borderId="14" xfId="0" applyNumberFormat="1" applyFont="1" applyFill="1" applyBorder="1" applyAlignment="1">
      <alignment horizontal="center" vertical="center" wrapText="1"/>
    </xf>
    <xf numFmtId="164" fontId="19" fillId="12" borderId="16" xfId="0" applyNumberFormat="1" applyFont="1" applyFill="1" applyBorder="1" applyAlignment="1">
      <alignment horizontal="center" vertical="center" wrapText="1"/>
    </xf>
    <xf numFmtId="164" fontId="19" fillId="12" borderId="20" xfId="0" applyNumberFormat="1" applyFont="1" applyFill="1" applyBorder="1" applyAlignment="1">
      <alignment horizontal="center" vertical="center" wrapText="1"/>
    </xf>
    <xf numFmtId="164" fontId="19" fillId="12" borderId="21" xfId="0" applyNumberFormat="1" applyFont="1" applyFill="1" applyBorder="1" applyAlignment="1">
      <alignment horizontal="center" vertical="center" wrapText="1"/>
    </xf>
    <xf numFmtId="164" fontId="19" fillId="12" borderId="17" xfId="0" applyNumberFormat="1" applyFont="1" applyFill="1" applyBorder="1" applyAlignment="1">
      <alignment horizontal="center" vertical="center" wrapText="1"/>
    </xf>
    <xf numFmtId="164" fontId="19" fillId="12" borderId="19" xfId="0" applyNumberFormat="1" applyFont="1" applyFill="1" applyBorder="1" applyAlignment="1">
      <alignment horizontal="center" vertical="center" wrapText="1"/>
    </xf>
    <xf numFmtId="0" fontId="32" fillId="8" borderId="0" xfId="0" applyFont="1" applyFill="1" applyAlignment="1">
      <alignment horizontal="left" vertical="top" wrapText="1"/>
    </xf>
    <xf numFmtId="164" fontId="19" fillId="13" borderId="14" xfId="0" applyNumberFormat="1" applyFont="1" applyFill="1" applyBorder="1" applyAlignment="1" applyProtection="1">
      <alignment horizontal="right" vertical="center"/>
      <protection locked="0"/>
    </xf>
    <xf numFmtId="164" fontId="19" fillId="13" borderId="16" xfId="0" applyNumberFormat="1" applyFont="1" applyFill="1" applyBorder="1" applyAlignment="1" applyProtection="1">
      <alignment horizontal="right" vertical="center"/>
      <protection locked="0"/>
    </xf>
    <xf numFmtId="164" fontId="19" fillId="13" borderId="20" xfId="0" applyNumberFormat="1" applyFont="1" applyFill="1" applyBorder="1" applyAlignment="1" applyProtection="1">
      <alignment horizontal="right" vertical="center"/>
      <protection locked="0"/>
    </xf>
    <xf numFmtId="164" fontId="19" fillId="13" borderId="21" xfId="0" applyNumberFormat="1" applyFont="1" applyFill="1" applyBorder="1" applyAlignment="1" applyProtection="1">
      <alignment horizontal="right" vertical="center"/>
      <protection locked="0"/>
    </xf>
    <xf numFmtId="164" fontId="19" fillId="13" borderId="17" xfId="0" applyNumberFormat="1" applyFont="1" applyFill="1" applyBorder="1" applyAlignment="1" applyProtection="1">
      <alignment horizontal="right" vertical="center"/>
      <protection locked="0"/>
    </xf>
    <xf numFmtId="164" fontId="19" fillId="13" borderId="19" xfId="0" applyNumberFormat="1" applyFont="1" applyFill="1" applyBorder="1" applyAlignment="1" applyProtection="1">
      <alignment horizontal="right" vertical="center"/>
      <protection locked="0"/>
    </xf>
    <xf numFmtId="0" fontId="18" fillId="13" borderId="9" xfId="0" applyFont="1" applyFill="1" applyBorder="1" applyAlignment="1" applyProtection="1">
      <alignment horizontal="center" vertical="center"/>
      <protection locked="0"/>
    </xf>
    <xf numFmtId="0" fontId="18" fillId="13" borderId="10" xfId="0" applyFont="1" applyFill="1" applyBorder="1" applyAlignment="1" applyProtection="1">
      <alignment horizontal="center" vertical="center"/>
      <protection locked="0"/>
    </xf>
    <xf numFmtId="0" fontId="18" fillId="13" borderId="11" xfId="0" applyFont="1" applyFill="1" applyBorder="1" applyAlignment="1" applyProtection="1">
      <alignment horizontal="center" vertical="center"/>
      <protection locked="0"/>
    </xf>
    <xf numFmtId="164" fontId="19" fillId="13" borderId="14" xfId="0" applyNumberFormat="1" applyFont="1" applyFill="1" applyBorder="1" applyAlignment="1" applyProtection="1">
      <alignment horizontal="left" vertical="top" wrapText="1"/>
      <protection locked="0"/>
    </xf>
    <xf numFmtId="164" fontId="19" fillId="13" borderId="15" xfId="0" applyNumberFormat="1" applyFont="1" applyFill="1" applyBorder="1" applyAlignment="1" applyProtection="1">
      <alignment horizontal="left" vertical="top" wrapText="1"/>
      <protection locked="0"/>
    </xf>
    <xf numFmtId="164" fontId="19" fillId="13" borderId="16" xfId="0" applyNumberFormat="1" applyFont="1" applyFill="1" applyBorder="1" applyAlignment="1" applyProtection="1">
      <alignment horizontal="left" vertical="top" wrapText="1"/>
      <protection locked="0"/>
    </xf>
    <xf numFmtId="164" fontId="19" fillId="13" borderId="20" xfId="0" applyNumberFormat="1" applyFont="1" applyFill="1" applyBorder="1" applyAlignment="1" applyProtection="1">
      <alignment horizontal="left" vertical="top" wrapText="1"/>
      <protection locked="0"/>
    </xf>
    <xf numFmtId="164" fontId="19" fillId="13" borderId="0" xfId="0" applyNumberFormat="1" applyFont="1" applyFill="1" applyAlignment="1" applyProtection="1">
      <alignment horizontal="left" vertical="top" wrapText="1"/>
      <protection locked="0"/>
    </xf>
    <xf numFmtId="164" fontId="19" fillId="13" borderId="21" xfId="0" applyNumberFormat="1" applyFont="1" applyFill="1" applyBorder="1" applyAlignment="1" applyProtection="1">
      <alignment horizontal="left" vertical="top" wrapText="1"/>
      <protection locked="0"/>
    </xf>
    <xf numFmtId="164" fontId="19" fillId="13" borderId="17" xfId="0" applyNumberFormat="1" applyFont="1" applyFill="1" applyBorder="1" applyAlignment="1" applyProtection="1">
      <alignment horizontal="left" vertical="top" wrapText="1"/>
      <protection locked="0"/>
    </xf>
    <xf numFmtId="164" fontId="19" fillId="13" borderId="18" xfId="0" applyNumberFormat="1" applyFont="1" applyFill="1" applyBorder="1" applyAlignment="1" applyProtection="1">
      <alignment horizontal="left" vertical="top" wrapText="1"/>
      <protection locked="0"/>
    </xf>
    <xf numFmtId="164" fontId="19" fillId="13" borderId="19" xfId="0" applyNumberFormat="1" applyFont="1" applyFill="1" applyBorder="1" applyAlignment="1" applyProtection="1">
      <alignment horizontal="left" vertical="top" wrapText="1"/>
      <protection locked="0"/>
    </xf>
    <xf numFmtId="0" fontId="18" fillId="13" borderId="14" xfId="0" applyFont="1" applyFill="1" applyBorder="1" applyAlignment="1" applyProtection="1">
      <alignment horizontal="left" vertical="center"/>
      <protection locked="0"/>
    </xf>
    <xf numFmtId="0" fontId="18" fillId="13" borderId="15" xfId="0" applyFont="1" applyFill="1" applyBorder="1" applyAlignment="1" applyProtection="1">
      <alignment horizontal="left" vertical="center"/>
      <protection locked="0"/>
    </xf>
    <xf numFmtId="0" fontId="18" fillId="13" borderId="16" xfId="0" applyFont="1" applyFill="1" applyBorder="1" applyAlignment="1" applyProtection="1">
      <alignment horizontal="left" vertical="center"/>
      <protection locked="0"/>
    </xf>
    <xf numFmtId="0" fontId="18" fillId="13" borderId="17" xfId="0" applyFont="1" applyFill="1" applyBorder="1" applyAlignment="1" applyProtection="1">
      <alignment horizontal="left" vertical="center"/>
      <protection locked="0"/>
    </xf>
    <xf numFmtId="0" fontId="18" fillId="13" borderId="18" xfId="0" applyFont="1" applyFill="1" applyBorder="1" applyAlignment="1" applyProtection="1">
      <alignment horizontal="left" vertical="center"/>
      <protection locked="0"/>
    </xf>
    <xf numFmtId="0" fontId="18" fillId="13" borderId="19" xfId="0" applyFont="1" applyFill="1" applyBorder="1" applyAlignment="1" applyProtection="1">
      <alignment horizontal="left" vertical="center"/>
      <protection locked="0"/>
    </xf>
    <xf numFmtId="0" fontId="18" fillId="13" borderId="9" xfId="0" applyFont="1" applyFill="1" applyBorder="1" applyAlignment="1" applyProtection="1">
      <alignment horizontal="right" vertical="center"/>
      <protection locked="0"/>
    </xf>
    <xf numFmtId="0" fontId="18" fillId="13" borderId="11" xfId="0" applyFont="1" applyFill="1" applyBorder="1" applyAlignment="1" applyProtection="1">
      <alignment horizontal="right" vertical="center"/>
      <protection locked="0"/>
    </xf>
    <xf numFmtId="0" fontId="18" fillId="13" borderId="14" xfId="0" applyFont="1" applyFill="1" applyBorder="1" applyAlignment="1" applyProtection="1">
      <alignment horizontal="center" vertical="center" wrapText="1"/>
      <protection locked="0"/>
    </xf>
    <xf numFmtId="0" fontId="18" fillId="13" borderId="15" xfId="0" applyFont="1" applyFill="1" applyBorder="1" applyAlignment="1" applyProtection="1">
      <alignment horizontal="center" vertical="center" wrapText="1"/>
      <protection locked="0"/>
    </xf>
    <xf numFmtId="0" fontId="18" fillId="13" borderId="16" xfId="0" applyFont="1" applyFill="1" applyBorder="1" applyAlignment="1" applyProtection="1">
      <alignment horizontal="center" vertical="center" wrapText="1"/>
      <protection locked="0"/>
    </xf>
    <xf numFmtId="0" fontId="18" fillId="13" borderId="17" xfId="0" applyFont="1" applyFill="1" applyBorder="1" applyAlignment="1" applyProtection="1">
      <alignment horizontal="center" vertical="center" wrapText="1"/>
      <protection locked="0"/>
    </xf>
    <xf numFmtId="0" fontId="18" fillId="13" borderId="18" xfId="0" applyFont="1" applyFill="1" applyBorder="1" applyAlignment="1" applyProtection="1">
      <alignment horizontal="center" vertical="center" wrapText="1"/>
      <protection locked="0"/>
    </xf>
    <xf numFmtId="0" fontId="18" fillId="13" borderId="19" xfId="0" applyFont="1" applyFill="1" applyBorder="1" applyAlignment="1" applyProtection="1">
      <alignment horizontal="center" vertical="center" wrapText="1"/>
      <protection locked="0"/>
    </xf>
    <xf numFmtId="2" fontId="19" fillId="12" borderId="9" xfId="0" applyNumberFormat="1" applyFont="1" applyFill="1" applyBorder="1" applyAlignment="1">
      <alignment horizontal="right" vertical="center"/>
    </xf>
    <xf numFmtId="2" fontId="19" fillId="12" borderId="11" xfId="0" applyNumberFormat="1" applyFont="1" applyFill="1" applyBorder="1" applyAlignment="1">
      <alignment horizontal="right" vertical="center"/>
    </xf>
    <xf numFmtId="14" fontId="19" fillId="12" borderId="9" xfId="0" applyNumberFormat="1" applyFont="1" applyFill="1" applyBorder="1" applyAlignment="1">
      <alignment horizontal="right" vertical="center"/>
    </xf>
    <xf numFmtId="14" fontId="19" fillId="12" borderId="11" xfId="0" applyNumberFormat="1" applyFont="1" applyFill="1" applyBorder="1" applyAlignment="1">
      <alignment horizontal="right" vertical="center"/>
    </xf>
    <xf numFmtId="0" fontId="18" fillId="13" borderId="9" xfId="0" applyFont="1" applyFill="1" applyBorder="1" applyAlignment="1" applyProtection="1">
      <alignment horizontal="center" vertical="top"/>
      <protection locked="0"/>
    </xf>
    <xf numFmtId="0" fontId="18" fillId="13" borderId="10" xfId="0" applyFont="1" applyFill="1" applyBorder="1" applyAlignment="1" applyProtection="1">
      <alignment horizontal="center" vertical="top"/>
      <protection locked="0"/>
    </xf>
    <xf numFmtId="0" fontId="18" fillId="13" borderId="11" xfId="0" applyFont="1" applyFill="1" applyBorder="1" applyAlignment="1" applyProtection="1">
      <alignment horizontal="center" vertical="top"/>
      <protection locked="0"/>
    </xf>
    <xf numFmtId="0" fontId="18" fillId="13" borderId="9" xfId="0" applyFont="1" applyFill="1" applyBorder="1" applyAlignment="1" applyProtection="1">
      <alignment horizontal="left" vertical="center"/>
      <protection locked="0"/>
    </xf>
    <xf numFmtId="0" fontId="18" fillId="13" borderId="10" xfId="0" applyFont="1" applyFill="1" applyBorder="1" applyAlignment="1" applyProtection="1">
      <alignment horizontal="left" vertical="center"/>
      <protection locked="0"/>
    </xf>
    <xf numFmtId="0" fontId="18" fillId="13" borderId="11" xfId="0" applyFont="1" applyFill="1" applyBorder="1" applyAlignment="1" applyProtection="1">
      <alignment horizontal="left" vertical="center"/>
      <protection locked="0"/>
    </xf>
    <xf numFmtId="0" fontId="42" fillId="13" borderId="14" xfId="1" applyFont="1" applyFill="1" applyBorder="1" applyAlignment="1" applyProtection="1">
      <alignment horizontal="center" vertical="center"/>
      <protection locked="0"/>
    </xf>
    <xf numFmtId="0" fontId="18" fillId="13" borderId="15" xfId="0" applyFont="1" applyFill="1" applyBorder="1" applyAlignment="1" applyProtection="1">
      <alignment horizontal="center" vertical="center"/>
      <protection locked="0"/>
    </xf>
    <xf numFmtId="0" fontId="18" fillId="13" borderId="16" xfId="0" applyFont="1" applyFill="1" applyBorder="1" applyAlignment="1" applyProtection="1">
      <alignment horizontal="center" vertical="center"/>
      <protection locked="0"/>
    </xf>
    <xf numFmtId="0" fontId="18" fillId="13" borderId="20" xfId="0" applyFont="1" applyFill="1" applyBorder="1" applyAlignment="1" applyProtection="1">
      <alignment horizontal="center" vertical="center"/>
      <protection locked="0"/>
    </xf>
    <xf numFmtId="0" fontId="18" fillId="13" borderId="0" xfId="0" applyFont="1" applyFill="1" applyAlignment="1" applyProtection="1">
      <alignment horizontal="center" vertical="center"/>
      <protection locked="0"/>
    </xf>
    <xf numFmtId="0" fontId="18" fillId="13" borderId="21" xfId="0" applyFont="1" applyFill="1" applyBorder="1" applyAlignment="1" applyProtection="1">
      <alignment horizontal="center" vertical="center"/>
      <protection locked="0"/>
    </xf>
    <xf numFmtId="0" fontId="18" fillId="13" borderId="17" xfId="0" applyFont="1" applyFill="1" applyBorder="1" applyAlignment="1" applyProtection="1">
      <alignment horizontal="center" vertical="center"/>
      <protection locked="0"/>
    </xf>
    <xf numFmtId="0" fontId="18" fillId="13" borderId="18" xfId="0" applyFont="1" applyFill="1" applyBorder="1" applyAlignment="1" applyProtection="1">
      <alignment horizontal="center" vertical="center"/>
      <protection locked="0"/>
    </xf>
    <xf numFmtId="0" fontId="18" fillId="13" borderId="19" xfId="0" applyFont="1" applyFill="1" applyBorder="1" applyAlignment="1" applyProtection="1">
      <alignment horizontal="center" vertical="center"/>
      <protection locked="0"/>
    </xf>
    <xf numFmtId="0" fontId="18" fillId="13" borderId="9" xfId="0" applyFont="1" applyFill="1" applyBorder="1" applyAlignment="1" applyProtection="1">
      <alignment horizontal="center"/>
      <protection locked="0"/>
    </xf>
    <xf numFmtId="0" fontId="18" fillId="13" borderId="10" xfId="0" applyFont="1" applyFill="1" applyBorder="1" applyAlignment="1" applyProtection="1">
      <alignment horizontal="center"/>
      <protection locked="0"/>
    </xf>
    <xf numFmtId="0" fontId="18" fillId="13" borderId="11" xfId="0" applyFont="1" applyFill="1" applyBorder="1" applyAlignment="1" applyProtection="1">
      <alignment horizontal="center"/>
      <protection locked="0"/>
    </xf>
    <xf numFmtId="0" fontId="24" fillId="8" borderId="0" xfId="0" applyFont="1" applyFill="1" applyAlignment="1">
      <alignment horizontal="left" vertical="top" wrapText="1"/>
    </xf>
    <xf numFmtId="1" fontId="18" fillId="13" borderId="9" xfId="0" applyNumberFormat="1" applyFont="1" applyFill="1" applyBorder="1" applyAlignment="1" applyProtection="1">
      <alignment horizontal="center" vertical="top" wrapText="1"/>
      <protection locked="0"/>
    </xf>
    <xf numFmtId="1" fontId="18" fillId="13" borderId="11" xfId="0" applyNumberFormat="1" applyFont="1" applyFill="1" applyBorder="1" applyAlignment="1" applyProtection="1">
      <alignment horizontal="center" vertical="top" wrapText="1"/>
      <protection locked="0"/>
    </xf>
    <xf numFmtId="1" fontId="18" fillId="13" borderId="9" xfId="0" applyNumberFormat="1" applyFont="1" applyFill="1" applyBorder="1" applyAlignment="1" applyProtection="1">
      <alignment horizontal="center" vertical="top"/>
      <protection locked="0"/>
    </xf>
    <xf numFmtId="1" fontId="18" fillId="13" borderId="10" xfId="0" applyNumberFormat="1" applyFont="1" applyFill="1" applyBorder="1" applyAlignment="1" applyProtection="1">
      <alignment horizontal="center" vertical="top"/>
      <protection locked="0"/>
    </xf>
    <xf numFmtId="1" fontId="18" fillId="13" borderId="11" xfId="0" applyNumberFormat="1" applyFont="1" applyFill="1" applyBorder="1" applyAlignment="1" applyProtection="1">
      <alignment horizontal="center" vertical="top"/>
      <protection locked="0"/>
    </xf>
    <xf numFmtId="0" fontId="2" fillId="13" borderId="14" xfId="0" applyFont="1" applyFill="1" applyBorder="1" applyAlignment="1" applyProtection="1">
      <alignment horizontal="left" vertical="top" wrapText="1"/>
      <protection locked="0"/>
    </xf>
    <xf numFmtId="0" fontId="41" fillId="13" borderId="9" xfId="0" applyFont="1" applyFill="1" applyBorder="1" applyAlignment="1" applyProtection="1">
      <alignment horizontal="center" vertical="center"/>
      <protection locked="0"/>
    </xf>
    <xf numFmtId="0" fontId="41" fillId="13" borderId="10" xfId="0" applyFont="1" applyFill="1" applyBorder="1" applyAlignment="1" applyProtection="1">
      <alignment horizontal="center" vertical="center"/>
      <protection locked="0"/>
    </xf>
    <xf numFmtId="0" fontId="41" fillId="13" borderId="11" xfId="0" applyFont="1" applyFill="1" applyBorder="1" applyAlignment="1" applyProtection="1">
      <alignment horizontal="center" vertical="center"/>
      <protection locked="0"/>
    </xf>
    <xf numFmtId="0" fontId="3" fillId="8" borderId="1" xfId="0" applyFont="1" applyFill="1" applyBorder="1" applyAlignment="1">
      <alignment horizontal="left" vertical="top" wrapText="1"/>
    </xf>
    <xf numFmtId="0" fontId="19" fillId="8" borderId="1" xfId="0" applyFont="1" applyFill="1" applyBorder="1" applyAlignment="1">
      <alignment horizontal="left" vertical="top" wrapText="1"/>
    </xf>
    <xf numFmtId="0" fontId="41" fillId="16" borderId="9" xfId="0" applyFont="1" applyFill="1" applyBorder="1" applyAlignment="1" applyProtection="1">
      <alignment horizontal="center" vertical="center"/>
      <protection locked="0"/>
    </xf>
    <xf numFmtId="0" fontId="41" fillId="16" borderId="10" xfId="0" applyFont="1" applyFill="1" applyBorder="1" applyAlignment="1" applyProtection="1">
      <alignment horizontal="center" vertical="center"/>
      <protection locked="0"/>
    </xf>
    <xf numFmtId="0" fontId="41" fillId="16" borderId="11" xfId="0" applyFont="1" applyFill="1" applyBorder="1" applyAlignment="1" applyProtection="1">
      <alignment horizontal="center" vertical="center"/>
      <protection locked="0"/>
    </xf>
    <xf numFmtId="164" fontId="19" fillId="5" borderId="14" xfId="0" applyNumberFormat="1" applyFont="1" applyFill="1" applyBorder="1" applyAlignment="1">
      <alignment horizontal="center" vertical="center" wrapText="1"/>
    </xf>
    <xf numFmtId="164" fontId="19" fillId="5" borderId="16" xfId="0" applyNumberFormat="1" applyFont="1" applyFill="1" applyBorder="1" applyAlignment="1">
      <alignment horizontal="center" vertical="center" wrapText="1"/>
    </xf>
    <xf numFmtId="164" fontId="19" fillId="5" borderId="20" xfId="0" applyNumberFormat="1" applyFont="1" applyFill="1" applyBorder="1" applyAlignment="1">
      <alignment horizontal="center" vertical="center" wrapText="1"/>
    </xf>
    <xf numFmtId="164" fontId="19" fillId="5" borderId="21" xfId="0" applyNumberFormat="1" applyFont="1" applyFill="1" applyBorder="1" applyAlignment="1">
      <alignment horizontal="center" vertical="center" wrapText="1"/>
    </xf>
    <xf numFmtId="164" fontId="19" fillId="5" borderId="17" xfId="0" applyNumberFormat="1" applyFont="1" applyFill="1" applyBorder="1" applyAlignment="1">
      <alignment horizontal="center" vertical="center" wrapText="1"/>
    </xf>
    <xf numFmtId="164" fontId="19" fillId="5" borderId="19"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0" fontId="3" fillId="8" borderId="14" xfId="0" applyFont="1" applyFill="1" applyBorder="1" applyAlignment="1">
      <alignment horizontal="center" vertical="center" wrapText="1"/>
    </xf>
    <xf numFmtId="164" fontId="24" fillId="12" borderId="14" xfId="0" applyNumberFormat="1" applyFont="1" applyFill="1" applyBorder="1" applyAlignment="1">
      <alignment horizontal="right" vertical="center"/>
    </xf>
    <xf numFmtId="164" fontId="24" fillId="12" borderId="16" xfId="0" applyNumberFormat="1" applyFont="1" applyFill="1" applyBorder="1" applyAlignment="1">
      <alignment horizontal="right" vertical="center"/>
    </xf>
    <xf numFmtId="164" fontId="24" fillId="12" borderId="20" xfId="0" applyNumberFormat="1" applyFont="1" applyFill="1" applyBorder="1" applyAlignment="1">
      <alignment horizontal="right" vertical="center"/>
    </xf>
    <xf numFmtId="164" fontId="24" fillId="12" borderId="21" xfId="0" applyNumberFormat="1" applyFont="1" applyFill="1" applyBorder="1" applyAlignment="1">
      <alignment horizontal="right" vertical="center"/>
    </xf>
    <xf numFmtId="0" fontId="18" fillId="12" borderId="14" xfId="0" applyFont="1" applyFill="1" applyBorder="1" applyAlignment="1">
      <alignment horizontal="left" vertical="center"/>
    </xf>
    <xf numFmtId="0" fontId="18" fillId="12" borderId="15" xfId="0" applyFont="1" applyFill="1" applyBorder="1" applyAlignment="1">
      <alignment horizontal="left" vertical="center"/>
    </xf>
    <xf numFmtId="0" fontId="18" fillId="12" borderId="16" xfId="0" applyFont="1" applyFill="1" applyBorder="1" applyAlignment="1">
      <alignment horizontal="left" vertical="center"/>
    </xf>
    <xf numFmtId="0" fontId="18" fillId="12" borderId="17" xfId="0" applyFont="1" applyFill="1" applyBorder="1" applyAlignment="1">
      <alignment horizontal="left" vertical="center"/>
    </xf>
    <xf numFmtId="0" fontId="18" fillId="12" borderId="18" xfId="0" applyFont="1" applyFill="1" applyBorder="1" applyAlignment="1">
      <alignment horizontal="left" vertical="center"/>
    </xf>
    <xf numFmtId="0" fontId="18" fillId="12" borderId="19" xfId="0" applyFont="1" applyFill="1" applyBorder="1" applyAlignment="1">
      <alignment horizontal="left" vertical="center"/>
    </xf>
    <xf numFmtId="0" fontId="18" fillId="8" borderId="14"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16" xfId="0" applyFont="1" applyFill="1" applyBorder="1" applyAlignment="1">
      <alignment horizontal="center" vertical="center"/>
    </xf>
    <xf numFmtId="0" fontId="18" fillId="8" borderId="17"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46" fillId="5" borderId="1" xfId="0" applyFont="1" applyFill="1" applyBorder="1" applyAlignment="1">
      <alignment horizontal="left" vertical="center"/>
    </xf>
    <xf numFmtId="0" fontId="46" fillId="5" borderId="1" xfId="0" applyFont="1" applyFill="1" applyBorder="1" applyAlignment="1">
      <alignment horizontal="left"/>
    </xf>
    <xf numFmtId="0" fontId="46" fillId="13" borderId="1" xfId="0" applyFont="1" applyFill="1" applyBorder="1" applyAlignment="1" applyProtection="1">
      <alignment horizontal="center"/>
      <protection locked="0"/>
    </xf>
    <xf numFmtId="0" fontId="3" fillId="8" borderId="14" xfId="0" applyFont="1" applyFill="1" applyBorder="1" applyAlignment="1">
      <alignment horizontal="left" vertical="center" wrapText="1"/>
    </xf>
    <xf numFmtId="0" fontId="18" fillId="8" borderId="22" xfId="0" applyFont="1" applyFill="1" applyBorder="1" applyAlignment="1">
      <alignment horizontal="center" vertical="center" wrapText="1"/>
    </xf>
    <xf numFmtId="0" fontId="52" fillId="13" borderId="1" xfId="0" applyFont="1" applyFill="1" applyBorder="1" applyAlignment="1" applyProtection="1">
      <alignment horizontal="center" vertical="top" wrapText="1"/>
      <protection locked="0"/>
    </xf>
    <xf numFmtId="0" fontId="18" fillId="8" borderId="14" xfId="0" applyFont="1" applyFill="1" applyBorder="1" applyAlignment="1">
      <alignment horizontal="left" vertical="center"/>
    </xf>
    <xf numFmtId="0" fontId="18" fillId="8" borderId="15" xfId="0" applyFont="1" applyFill="1" applyBorder="1" applyAlignment="1">
      <alignment horizontal="left" vertical="center"/>
    </xf>
    <xf numFmtId="0" fontId="18" fillId="8" borderId="16" xfId="0" applyFont="1" applyFill="1" applyBorder="1" applyAlignment="1">
      <alignment horizontal="left" vertical="center"/>
    </xf>
    <xf numFmtId="0" fontId="18" fillId="8" borderId="17" xfId="0" applyFont="1" applyFill="1" applyBorder="1" applyAlignment="1">
      <alignment horizontal="left" vertical="center"/>
    </xf>
    <xf numFmtId="0" fontId="18" fillId="8" borderId="18" xfId="0" applyFont="1" applyFill="1" applyBorder="1" applyAlignment="1">
      <alignment horizontal="left" vertical="center"/>
    </xf>
    <xf numFmtId="0" fontId="18" fillId="8" borderId="19" xfId="0" applyFont="1" applyFill="1" applyBorder="1" applyAlignment="1">
      <alignment horizontal="left" vertical="center"/>
    </xf>
    <xf numFmtId="0" fontId="41" fillId="13" borderId="1" xfId="0" applyFont="1" applyFill="1" applyBorder="1" applyAlignment="1" applyProtection="1">
      <alignment horizontal="center" vertical="top" wrapText="1"/>
      <protection locked="0"/>
    </xf>
    <xf numFmtId="1" fontId="41" fillId="15" borderId="1" xfId="0" applyNumberFormat="1" applyFont="1" applyFill="1" applyBorder="1" applyAlignment="1" applyProtection="1">
      <alignment horizontal="center" vertical="top" wrapText="1"/>
      <protection locked="0"/>
    </xf>
    <xf numFmtId="0" fontId="45" fillId="15" borderId="1" xfId="0" applyFont="1" applyFill="1" applyBorder="1" applyAlignment="1" applyProtection="1">
      <alignment horizontal="center" vertical="top" wrapText="1"/>
      <protection locked="0"/>
    </xf>
    <xf numFmtId="165" fontId="19" fillId="13" borderId="14" xfId="0" applyNumberFormat="1" applyFont="1" applyFill="1" applyBorder="1" applyAlignment="1" applyProtection="1">
      <alignment horizontal="center" vertical="center" wrapText="1"/>
      <protection locked="0"/>
    </xf>
    <xf numFmtId="165" fontId="19" fillId="13" borderId="16" xfId="0" applyNumberFormat="1" applyFont="1" applyFill="1" applyBorder="1" applyAlignment="1" applyProtection="1">
      <alignment horizontal="center" vertical="center" wrapText="1"/>
      <protection locked="0"/>
    </xf>
    <xf numFmtId="165" fontId="19" fillId="13" borderId="17" xfId="0" applyNumberFormat="1" applyFont="1" applyFill="1" applyBorder="1" applyAlignment="1" applyProtection="1">
      <alignment horizontal="center" vertical="center" wrapText="1"/>
      <protection locked="0"/>
    </xf>
    <xf numFmtId="165" fontId="19" fillId="13" borderId="19" xfId="0" applyNumberFormat="1" applyFont="1" applyFill="1" applyBorder="1" applyAlignment="1" applyProtection="1">
      <alignment horizontal="center" vertical="center" wrapText="1"/>
      <protection locked="0"/>
    </xf>
    <xf numFmtId="165" fontId="19" fillId="12" borderId="22" xfId="0" applyNumberFormat="1" applyFont="1" applyFill="1" applyBorder="1" applyAlignment="1">
      <alignment horizontal="center" vertical="center" wrapText="1"/>
    </xf>
    <xf numFmtId="165" fontId="19" fillId="12" borderId="23" xfId="0" applyNumberFormat="1" applyFont="1" applyFill="1" applyBorder="1" applyAlignment="1">
      <alignment horizontal="center" vertical="center" wrapText="1"/>
    </xf>
    <xf numFmtId="0" fontId="19" fillId="8" borderId="1" xfId="0" applyFont="1" applyFill="1" applyBorder="1" applyAlignment="1">
      <alignment horizontal="center" vertical="top" wrapText="1"/>
    </xf>
    <xf numFmtId="165" fontId="18" fillId="12" borderId="14" xfId="0" applyNumberFormat="1" applyFont="1" applyFill="1" applyBorder="1" applyAlignment="1">
      <alignment horizontal="center" vertical="center" wrapText="1"/>
    </xf>
    <xf numFmtId="165" fontId="18" fillId="12" borderId="16" xfId="0" applyNumberFormat="1" applyFont="1" applyFill="1" applyBorder="1" applyAlignment="1">
      <alignment horizontal="center" vertical="center" wrapText="1"/>
    </xf>
    <xf numFmtId="165" fontId="18" fillId="12" borderId="17" xfId="0" applyNumberFormat="1" applyFont="1" applyFill="1" applyBorder="1" applyAlignment="1">
      <alignment horizontal="center" vertical="center" wrapText="1"/>
    </xf>
    <xf numFmtId="165" fontId="18" fillId="12" borderId="19" xfId="0" applyNumberFormat="1" applyFont="1" applyFill="1" applyBorder="1" applyAlignment="1">
      <alignment horizontal="center" vertical="center" wrapText="1"/>
    </xf>
    <xf numFmtId="0" fontId="19" fillId="8" borderId="22" xfId="0" applyFont="1" applyFill="1" applyBorder="1" applyAlignment="1">
      <alignment horizontal="center" vertical="top" wrapText="1"/>
    </xf>
    <xf numFmtId="0" fontId="19" fillId="8" borderId="24" xfId="0" applyFont="1" applyFill="1" applyBorder="1" applyAlignment="1">
      <alignment horizontal="center" vertical="top" wrapText="1"/>
    </xf>
    <xf numFmtId="0" fontId="19" fillId="8" borderId="23" xfId="0" applyFont="1" applyFill="1" applyBorder="1" applyAlignment="1">
      <alignment horizontal="center" vertical="top" wrapText="1"/>
    </xf>
    <xf numFmtId="0" fontId="18" fillId="8" borderId="1" xfId="0" applyFont="1" applyFill="1" applyBorder="1" applyAlignment="1">
      <alignment horizontal="left" wrapText="1"/>
    </xf>
    <xf numFmtId="0" fontId="41" fillId="13" borderId="1" xfId="0" applyFont="1" applyFill="1" applyBorder="1" applyAlignment="1" applyProtection="1">
      <alignment horizontal="center" vertical="center"/>
      <protection locked="0"/>
    </xf>
    <xf numFmtId="0" fontId="41" fillId="5" borderId="1" xfId="0" applyFont="1" applyFill="1" applyBorder="1" applyAlignment="1">
      <alignment horizontal="center" vertical="center"/>
    </xf>
    <xf numFmtId="0" fontId="44" fillId="5" borderId="1" xfId="0" applyFont="1" applyFill="1" applyBorder="1" applyAlignment="1">
      <alignment horizontal="center" vertical="center"/>
    </xf>
    <xf numFmtId="164" fontId="19" fillId="13" borderId="14" xfId="0" applyNumberFormat="1" applyFont="1" applyFill="1" applyBorder="1" applyAlignment="1" applyProtection="1">
      <alignment horizontal="right" vertical="center" wrapText="1"/>
      <protection locked="0"/>
    </xf>
    <xf numFmtId="164" fontId="19" fillId="13" borderId="16" xfId="0" applyNumberFormat="1" applyFont="1" applyFill="1" applyBorder="1" applyAlignment="1" applyProtection="1">
      <alignment horizontal="right" vertical="center" wrapText="1"/>
      <protection locked="0"/>
    </xf>
    <xf numFmtId="164" fontId="19" fillId="13" borderId="20" xfId="0" applyNumberFormat="1" applyFont="1" applyFill="1" applyBorder="1" applyAlignment="1" applyProtection="1">
      <alignment horizontal="right" vertical="center" wrapText="1"/>
      <protection locked="0"/>
    </xf>
    <xf numFmtId="164" fontId="19" fillId="13" borderId="21" xfId="0" applyNumberFormat="1" applyFont="1" applyFill="1" applyBorder="1" applyAlignment="1" applyProtection="1">
      <alignment horizontal="right" vertical="center" wrapText="1"/>
      <protection locked="0"/>
    </xf>
    <xf numFmtId="164" fontId="19" fillId="13" borderId="17" xfId="0" applyNumberFormat="1" applyFont="1" applyFill="1" applyBorder="1" applyAlignment="1" applyProtection="1">
      <alignment horizontal="right" vertical="center" wrapText="1"/>
      <protection locked="0"/>
    </xf>
    <xf numFmtId="164" fontId="19" fillId="13" borderId="19" xfId="0" applyNumberFormat="1" applyFont="1" applyFill="1" applyBorder="1" applyAlignment="1" applyProtection="1">
      <alignment horizontal="right" vertical="center" wrapText="1"/>
      <protection locked="0"/>
    </xf>
    <xf numFmtId="164" fontId="19" fillId="12" borderId="14" xfId="0" applyNumberFormat="1" applyFont="1" applyFill="1" applyBorder="1" applyAlignment="1">
      <alignment horizontal="right" vertical="center" wrapText="1"/>
    </xf>
    <xf numFmtId="164" fontId="19" fillId="12" borderId="16" xfId="0" applyNumberFormat="1" applyFont="1" applyFill="1" applyBorder="1" applyAlignment="1">
      <alignment horizontal="right" vertical="center" wrapText="1"/>
    </xf>
    <xf numFmtId="164" fontId="19" fillId="12" borderId="20" xfId="0" applyNumberFormat="1" applyFont="1" applyFill="1" applyBorder="1" applyAlignment="1">
      <alignment horizontal="right" vertical="center" wrapText="1"/>
    </xf>
    <xf numFmtId="164" fontId="19" fillId="12" borderId="21" xfId="0" applyNumberFormat="1" applyFont="1" applyFill="1" applyBorder="1" applyAlignment="1">
      <alignment horizontal="right" vertical="center" wrapText="1"/>
    </xf>
    <xf numFmtId="164" fontId="19" fillId="12" borderId="17" xfId="0" applyNumberFormat="1" applyFont="1" applyFill="1" applyBorder="1" applyAlignment="1">
      <alignment horizontal="right" vertical="center" wrapText="1"/>
    </xf>
    <xf numFmtId="164" fontId="19" fillId="12" borderId="19" xfId="0" applyNumberFormat="1" applyFont="1" applyFill="1" applyBorder="1" applyAlignment="1">
      <alignment horizontal="right" vertical="center" wrapText="1"/>
    </xf>
    <xf numFmtId="0" fontId="41" fillId="13" borderId="9" xfId="0" applyFont="1" applyFill="1" applyBorder="1" applyAlignment="1" applyProtection="1">
      <alignment horizontal="center" vertical="top"/>
      <protection locked="0"/>
    </xf>
    <xf numFmtId="0" fontId="41" fillId="13" borderId="10" xfId="0" applyFont="1" applyFill="1" applyBorder="1" applyAlignment="1" applyProtection="1">
      <alignment horizontal="center" vertical="top"/>
      <protection locked="0"/>
    </xf>
    <xf numFmtId="0" fontId="41" fillId="13" borderId="11" xfId="0" applyFont="1" applyFill="1" applyBorder="1" applyAlignment="1" applyProtection="1">
      <alignment horizontal="center" vertical="top"/>
      <protection locked="0"/>
    </xf>
    <xf numFmtId="0" fontId="43" fillId="13" borderId="1" xfId="1" applyFont="1" applyFill="1" applyBorder="1" applyAlignment="1" applyProtection="1">
      <alignment horizontal="center" vertical="top"/>
      <protection locked="0"/>
    </xf>
    <xf numFmtId="0" fontId="41" fillId="13" borderId="1" xfId="0" applyFont="1" applyFill="1" applyBorder="1" applyAlignment="1" applyProtection="1">
      <alignment horizontal="center" vertical="top"/>
      <protection locked="0"/>
    </xf>
    <xf numFmtId="0" fontId="31" fillId="8" borderId="1" xfId="0" applyFont="1" applyFill="1" applyBorder="1" applyAlignment="1">
      <alignment horizontal="left" vertical="center" wrapText="1"/>
    </xf>
    <xf numFmtId="164" fontId="19" fillId="13" borderId="14" xfId="0" applyNumberFormat="1" applyFont="1" applyFill="1" applyBorder="1" applyAlignment="1" applyProtection="1">
      <alignment horizontal="center" vertical="top" wrapText="1"/>
      <protection locked="0"/>
    </xf>
    <xf numFmtId="164" fontId="19" fillId="13" borderId="15" xfId="0" applyNumberFormat="1" applyFont="1" applyFill="1" applyBorder="1" applyAlignment="1" applyProtection="1">
      <alignment horizontal="center" vertical="top" wrapText="1"/>
      <protection locked="0"/>
    </xf>
    <xf numFmtId="164" fontId="19" fillId="13" borderId="16" xfId="0" applyNumberFormat="1" applyFont="1" applyFill="1" applyBorder="1" applyAlignment="1" applyProtection="1">
      <alignment horizontal="center" vertical="top" wrapText="1"/>
      <protection locked="0"/>
    </xf>
    <xf numFmtId="164" fontId="19" fillId="13" borderId="20" xfId="0" applyNumberFormat="1" applyFont="1" applyFill="1" applyBorder="1" applyAlignment="1" applyProtection="1">
      <alignment horizontal="center" vertical="top" wrapText="1"/>
      <protection locked="0"/>
    </xf>
    <xf numFmtId="164" fontId="19" fillId="13" borderId="0" xfId="0" applyNumberFormat="1" applyFont="1" applyFill="1" applyAlignment="1" applyProtection="1">
      <alignment horizontal="center" vertical="top" wrapText="1"/>
      <protection locked="0"/>
    </xf>
    <xf numFmtId="164" fontId="19" fillId="13" borderId="21" xfId="0" applyNumberFormat="1" applyFont="1" applyFill="1" applyBorder="1" applyAlignment="1" applyProtection="1">
      <alignment horizontal="center" vertical="top" wrapText="1"/>
      <protection locked="0"/>
    </xf>
    <xf numFmtId="164" fontId="19" fillId="13" borderId="17" xfId="0" applyNumberFormat="1" applyFont="1" applyFill="1" applyBorder="1" applyAlignment="1" applyProtection="1">
      <alignment horizontal="center" vertical="top" wrapText="1"/>
      <protection locked="0"/>
    </xf>
    <xf numFmtId="164" fontId="19" fillId="13" borderId="18" xfId="0" applyNumberFormat="1" applyFont="1" applyFill="1" applyBorder="1" applyAlignment="1" applyProtection="1">
      <alignment horizontal="center" vertical="top" wrapText="1"/>
      <protection locked="0"/>
    </xf>
    <xf numFmtId="164" fontId="19" fillId="13" borderId="19" xfId="0" applyNumberFormat="1" applyFont="1" applyFill="1" applyBorder="1" applyAlignment="1" applyProtection="1">
      <alignment horizontal="center" vertical="top" wrapText="1"/>
      <protection locked="0"/>
    </xf>
    <xf numFmtId="9" fontId="19" fillId="13" borderId="14" xfId="0" applyNumberFormat="1" applyFont="1" applyFill="1" applyBorder="1" applyAlignment="1" applyProtection="1">
      <alignment horizontal="left" vertical="top"/>
      <protection locked="0"/>
    </xf>
    <xf numFmtId="14" fontId="19" fillId="4" borderId="1" xfId="0" applyNumberFormat="1" applyFont="1" applyFill="1" applyBorder="1" applyAlignment="1">
      <alignment horizontal="center" vertical="center" wrapText="1"/>
    </xf>
    <xf numFmtId="0" fontId="60" fillId="13" borderId="14" xfId="0" applyFont="1" applyFill="1" applyBorder="1" applyAlignment="1" applyProtection="1">
      <alignment horizontal="center" vertical="center"/>
      <protection locked="0"/>
    </xf>
    <xf numFmtId="0" fontId="60" fillId="13" borderId="16" xfId="0" applyFont="1" applyFill="1" applyBorder="1" applyAlignment="1" applyProtection="1">
      <alignment horizontal="center" vertical="center"/>
      <protection locked="0"/>
    </xf>
    <xf numFmtId="0" fontId="60" fillId="13" borderId="20" xfId="0" applyFont="1" applyFill="1" applyBorder="1" applyAlignment="1" applyProtection="1">
      <alignment horizontal="center" vertical="center"/>
      <protection locked="0"/>
    </xf>
    <xf numFmtId="0" fontId="60" fillId="13" borderId="21" xfId="0" applyFont="1" applyFill="1" applyBorder="1" applyAlignment="1" applyProtection="1">
      <alignment horizontal="center" vertical="center"/>
      <protection locked="0"/>
    </xf>
    <xf numFmtId="0" fontId="60" fillId="13" borderId="17" xfId="0" applyFont="1" applyFill="1" applyBorder="1" applyAlignment="1" applyProtection="1">
      <alignment horizontal="center" vertical="center"/>
      <protection locked="0"/>
    </xf>
    <xf numFmtId="0" fontId="60" fillId="13" borderId="19" xfId="0" applyFont="1" applyFill="1" applyBorder="1" applyAlignment="1" applyProtection="1">
      <alignment horizontal="center" vertical="center"/>
      <protection locked="0"/>
    </xf>
    <xf numFmtId="0" fontId="48" fillId="6" borderId="2" xfId="0" applyFont="1" applyFill="1" applyBorder="1" applyAlignment="1">
      <alignment horizontal="left" vertical="center"/>
    </xf>
    <xf numFmtId="0" fontId="6" fillId="2" borderId="0" xfId="0" applyFont="1" applyFill="1" applyAlignment="1" applyProtection="1">
      <alignment horizontal="center" vertical="center" wrapText="1"/>
      <protection locked="0"/>
    </xf>
    <xf numFmtId="0" fontId="13" fillId="4" borderId="1"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13" fillId="4" borderId="1"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1" fillId="13" borderId="1" xfId="0" applyFont="1" applyFill="1" applyBorder="1" applyProtection="1">
      <protection locked="0"/>
    </xf>
  </cellXfs>
  <cellStyles count="6">
    <cellStyle name="Currency" xfId="2" builtinId="4"/>
    <cellStyle name="Currency 2" xfId="5" xr:uid="{1F97A1BD-D2D0-44F9-9007-4E8A87887B61}"/>
    <cellStyle name="Hyperlink" xfId="1" builtinId="8"/>
    <cellStyle name="Normal" xfId="0" builtinId="0"/>
    <cellStyle name="Normal 2" xfId="4" xr:uid="{5CB15789-4890-44F5-909E-B0AA5D854526}"/>
    <cellStyle name="Percent" xfId="3" builtinId="5"/>
  </cellStyles>
  <dxfs count="34">
    <dxf>
      <fill>
        <patternFill>
          <bgColor rgb="FFFF0000"/>
        </patternFill>
      </fill>
    </dxf>
    <dxf>
      <fill>
        <patternFill>
          <bgColor rgb="FFFF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fgColor auto="1"/>
          <bgColor theme="1"/>
        </patternFill>
      </fill>
    </dxf>
    <dxf>
      <fill>
        <patternFill patternType="darkGray">
          <bgColor theme="1"/>
        </patternFill>
      </fill>
    </dxf>
    <dxf>
      <fill>
        <patternFill patternType="mediumGray"/>
      </fill>
    </dxf>
    <dxf>
      <fill>
        <patternFill patternType="medium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Up"/>
      </fill>
    </dxf>
    <dxf>
      <fill>
        <patternFill patternType="darkUp"/>
      </fill>
    </dxf>
    <dxf>
      <fill>
        <patternFill patternType="darkGray"/>
      </fill>
    </dxf>
    <dxf>
      <fill>
        <patternFill patternType="darkGray"/>
      </fill>
    </dxf>
    <dxf>
      <fill>
        <patternFill patternType="darkGray"/>
      </fill>
    </dxf>
    <dxf>
      <fill>
        <patternFill>
          <bgColor rgb="FFC00000"/>
        </patternFill>
      </fill>
    </dxf>
    <dxf>
      <fill>
        <patternFill>
          <bgColor rgb="FFC00000"/>
        </patternFill>
      </fill>
    </dxf>
  </dxfs>
  <tableStyles count="0" defaultTableStyle="TableStyleMedium2" defaultPivotStyle="PivotStyleMedium9"/>
  <colors>
    <mruColors>
      <color rgb="FF183860"/>
      <color rgb="FF07505C"/>
      <color rgb="FFCAEFF6"/>
      <color rgb="FF006600"/>
      <color rgb="FF774B99"/>
      <color rgb="FF2BB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245249</xdr:colOff>
      <xdr:row>4</xdr:row>
      <xdr:rowOff>46261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1494385" cy="8096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759</xdr:row>
          <xdr:rowOff>0</xdr:rowOff>
        </xdr:from>
        <xdr:to>
          <xdr:col>0</xdr:col>
          <xdr:colOff>457200</xdr:colOff>
          <xdr:row>760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759</xdr:row>
          <xdr:rowOff>180975</xdr:rowOff>
        </xdr:from>
        <xdr:to>
          <xdr:col>0</xdr:col>
          <xdr:colOff>457200</xdr:colOff>
          <xdr:row>761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760</xdr:row>
          <xdr:rowOff>190500</xdr:rowOff>
        </xdr:from>
        <xdr:to>
          <xdr:col>0</xdr:col>
          <xdr:colOff>457200</xdr:colOff>
          <xdr:row>762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761</xdr:row>
          <xdr:rowOff>180975</xdr:rowOff>
        </xdr:from>
        <xdr:to>
          <xdr:col>0</xdr:col>
          <xdr:colOff>457200</xdr:colOff>
          <xdr:row>763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ASI, Amerjit" id="{B82DCDF3-AA5B-41CD-B22F-05BC9B2D4E80}" userId="S::Amerjit.BASI@EDUCATION.GOV.UK::23fabb50-5c09-49a2-af72-e5ef4301675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14" dT="2025-06-12T16:34:54.07" personId="{B82DCDF3-AA5B-41CD-B22F-05BC9B2D4E80}" id="{C5F4FFB4-3A07-48A1-BCB0-AE5FE586ADC5}">
    <text>This has to be deleted. @CHUDY, James this is a specific question to you can we deleted these rows (414-417) or must we “black out”? We really prefer to delete. The same issue is in school parent form but the delete is different, I’ve spelled out there.</text>
  </threadedComment>
  <threadedComment ref="A492" dT="2025-06-12T16:41:06.60" personId="{B82DCDF3-AA5B-41CD-B22F-05BC9B2D4E80}" id="{4C92C69D-B551-4BC4-A880-B3DC61F29D98}">
    <text>All not for CATs but to discuss to make sure. May need a line to explain why it jumps from Part 10 to Part 14 eg “Parts 11 to 13 have been removed as they do not apply to CATs”. Rather than nightmare re-number.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gov.uk/government/publications/unique-pupil-numbers" TargetMode="External"/><Relationship Id="rId1" Type="http://schemas.openxmlformats.org/officeDocument/2006/relationships/hyperlink" Target="https://www.get-information-schools.service.gov.uk/Search?SelectedTab=Establishments" TargetMode="External"/><Relationship Id="rId6" Type="http://schemas.openxmlformats.org/officeDocument/2006/relationships/ctrlProp" Target="../ctrlProps/ctrlProp1.xml"/><Relationship Id="rId11" Type="http://schemas.microsoft.com/office/2017/10/relationships/threadedComment" Target="../threadedComments/threadedComment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069C-B232-41F3-9430-B7E04C005222}">
  <sheetPr codeName="Sheet14"/>
  <dimension ref="A1:K1084"/>
  <sheetViews>
    <sheetView tabSelected="1" workbookViewId="0">
      <selection activeCell="D15" sqref="D15"/>
    </sheetView>
  </sheetViews>
  <sheetFormatPr defaultColWidth="0" defaultRowHeight="15" zeroHeight="1" x14ac:dyDescent="0.2"/>
  <cols>
    <col min="1" max="10" width="8.7109375" style="45" customWidth="1"/>
    <col min="11" max="11" width="10.7109375" style="45" customWidth="1"/>
    <col min="12" max="16384" width="8.7109375" style="45" hidden="1"/>
  </cols>
  <sheetData>
    <row r="1" spans="1:11" s="49" customFormat="1" x14ac:dyDescent="0.2">
      <c r="A1" s="45"/>
      <c r="B1" s="45"/>
      <c r="C1" s="45"/>
      <c r="D1" s="45"/>
      <c r="E1" s="45"/>
      <c r="F1" s="45"/>
      <c r="G1" s="45"/>
      <c r="H1" s="45"/>
      <c r="I1" s="45"/>
      <c r="J1" s="45"/>
      <c r="K1" s="45"/>
    </row>
    <row r="2" spans="1:11" s="49" customFormat="1" x14ac:dyDescent="0.2">
      <c r="A2" s="45"/>
      <c r="B2" s="45"/>
      <c r="C2" s="45"/>
      <c r="D2" s="45"/>
      <c r="E2" s="45"/>
      <c r="F2" s="45"/>
      <c r="G2" s="45"/>
      <c r="H2" s="45"/>
      <c r="I2" s="45"/>
      <c r="J2" s="45"/>
      <c r="K2" s="45"/>
    </row>
    <row r="3" spans="1:11" s="49" customFormat="1" x14ac:dyDescent="0.2">
      <c r="A3" s="45"/>
      <c r="B3" s="45"/>
      <c r="C3" s="45"/>
      <c r="D3" s="45"/>
      <c r="E3" s="45"/>
      <c r="F3" s="45"/>
      <c r="G3" s="45"/>
      <c r="H3" s="45"/>
      <c r="I3" s="45"/>
      <c r="J3" s="45"/>
      <c r="K3" s="45"/>
    </row>
    <row r="4" spans="1:11" s="49" customFormat="1" x14ac:dyDescent="0.2">
      <c r="A4" s="45"/>
      <c r="B4" s="45"/>
      <c r="C4" s="45"/>
      <c r="D4" s="45"/>
      <c r="E4" s="45"/>
      <c r="F4" s="45"/>
      <c r="G4" s="45"/>
      <c r="H4" s="45"/>
      <c r="I4" s="45"/>
      <c r="J4" s="45"/>
      <c r="K4" s="45"/>
    </row>
    <row r="5" spans="1:11" s="49" customFormat="1" x14ac:dyDescent="0.2">
      <c r="A5" s="45"/>
      <c r="B5" s="45"/>
      <c r="C5" s="45"/>
      <c r="D5" s="45"/>
      <c r="E5" s="45"/>
      <c r="F5" s="45"/>
      <c r="G5" s="45"/>
      <c r="H5" s="45"/>
      <c r="I5" s="45"/>
      <c r="J5" s="45"/>
      <c r="K5" s="45"/>
    </row>
    <row r="6" spans="1:11" s="49" customFormat="1" x14ac:dyDescent="0.2">
      <c r="A6" s="45"/>
      <c r="B6" s="45"/>
      <c r="C6" s="45"/>
      <c r="D6" s="45"/>
      <c r="E6" s="45"/>
      <c r="F6" s="45"/>
      <c r="G6" s="45"/>
      <c r="H6" s="45"/>
      <c r="I6" s="45"/>
      <c r="J6" s="45"/>
      <c r="K6" s="45"/>
    </row>
    <row r="7" spans="1:11" s="49" customFormat="1" ht="15.75" x14ac:dyDescent="0.25">
      <c r="A7" s="44" t="s">
        <v>383</v>
      </c>
      <c r="B7" s="45"/>
      <c r="C7" s="45"/>
      <c r="D7" s="45"/>
      <c r="E7" s="45"/>
      <c r="F7" s="45"/>
      <c r="G7" s="45"/>
      <c r="H7" s="45"/>
      <c r="I7" s="45"/>
      <c r="J7" s="45"/>
      <c r="K7" s="45"/>
    </row>
    <row r="8" spans="1:11" s="49" customFormat="1" x14ac:dyDescent="0.2">
      <c r="A8" s="45"/>
      <c r="B8" s="45"/>
      <c r="C8" s="45"/>
      <c r="D8" s="45"/>
      <c r="E8" s="45"/>
      <c r="F8" s="45"/>
      <c r="G8" s="45"/>
      <c r="H8" s="45"/>
      <c r="I8" s="45"/>
      <c r="J8" s="45"/>
      <c r="K8" s="45"/>
    </row>
    <row r="9" spans="1:11" s="49" customFormat="1" ht="15.75" x14ac:dyDescent="0.25">
      <c r="A9" s="98" t="s">
        <v>384</v>
      </c>
      <c r="B9" s="45"/>
      <c r="C9" s="45"/>
      <c r="D9" s="45"/>
      <c r="E9" s="45"/>
      <c r="F9" s="45"/>
      <c r="G9" s="45"/>
      <c r="H9" s="45"/>
      <c r="I9" s="45"/>
      <c r="J9" s="45"/>
      <c r="K9" s="45"/>
    </row>
    <row r="10" spans="1:11" s="49" customFormat="1" x14ac:dyDescent="0.2">
      <c r="A10" s="45"/>
      <c r="B10" s="45"/>
      <c r="C10" s="45"/>
      <c r="D10" s="45"/>
      <c r="E10" s="45"/>
      <c r="F10" s="45"/>
      <c r="G10" s="45"/>
      <c r="H10" s="45"/>
      <c r="I10" s="45"/>
      <c r="J10" s="45"/>
      <c r="K10" s="45"/>
    </row>
    <row r="11" spans="1:11" s="49" customFormat="1" x14ac:dyDescent="0.2">
      <c r="A11" s="45"/>
      <c r="B11" s="45"/>
      <c r="C11" s="45"/>
      <c r="D11" s="449"/>
      <c r="E11" s="450"/>
      <c r="F11" s="450"/>
      <c r="G11" s="450"/>
      <c r="H11" s="450"/>
      <c r="I11" s="451"/>
      <c r="J11" s="45"/>
      <c r="K11" s="45"/>
    </row>
    <row r="12" spans="1:11" s="49" customFormat="1" x14ac:dyDescent="0.2">
      <c r="A12" s="45"/>
      <c r="B12" s="45"/>
      <c r="C12" s="45"/>
      <c r="D12" s="452"/>
      <c r="E12" s="453"/>
      <c r="F12" s="453"/>
      <c r="G12" s="453"/>
      <c r="H12" s="453"/>
      <c r="I12" s="454"/>
      <c r="J12" s="45"/>
      <c r="K12" s="45"/>
    </row>
    <row r="13" spans="1:11" s="49" customFormat="1" x14ac:dyDescent="0.2">
      <c r="A13" s="45"/>
      <c r="B13" s="45"/>
      <c r="C13" s="45"/>
      <c r="D13" s="455"/>
      <c r="E13" s="456"/>
      <c r="F13" s="456"/>
      <c r="G13" s="456"/>
      <c r="H13" s="456"/>
      <c r="I13" s="457"/>
      <c r="J13" s="45"/>
      <c r="K13" s="45"/>
    </row>
    <row r="14" spans="1:11" s="49" customFormat="1" x14ac:dyDescent="0.2">
      <c r="A14" s="45"/>
      <c r="B14" s="45"/>
      <c r="C14" s="45"/>
      <c r="D14" s="45"/>
      <c r="E14" s="45"/>
      <c r="F14" s="45"/>
      <c r="G14" s="45"/>
      <c r="H14" s="45"/>
      <c r="I14" s="45"/>
      <c r="J14" s="45"/>
      <c r="K14" s="45"/>
    </row>
    <row r="15" spans="1:11" s="49" customFormat="1" ht="15.75" x14ac:dyDescent="0.25">
      <c r="A15" s="98" t="s">
        <v>385</v>
      </c>
      <c r="B15" s="45"/>
      <c r="C15" s="45"/>
      <c r="D15" s="649" t="s">
        <v>1010</v>
      </c>
      <c r="E15" s="94"/>
      <c r="F15" s="94"/>
      <c r="G15" s="94"/>
      <c r="H15" s="94"/>
      <c r="I15" s="94"/>
      <c r="J15" s="45"/>
      <c r="K15" s="45"/>
    </row>
    <row r="16" spans="1:11" s="49" customFormat="1" ht="15.75" x14ac:dyDescent="0.25">
      <c r="A16" s="98" t="s">
        <v>386</v>
      </c>
      <c r="B16" s="45"/>
      <c r="C16" s="45"/>
      <c r="D16" s="45"/>
      <c r="E16" s="45"/>
      <c r="F16" s="45"/>
      <c r="G16" s="45"/>
      <c r="H16" s="45"/>
      <c r="I16" s="45"/>
      <c r="J16" s="45"/>
      <c r="K16" s="45"/>
    </row>
    <row r="17" spans="1:11" s="49" customFormat="1" x14ac:dyDescent="0.2">
      <c r="A17" s="45"/>
      <c r="B17" s="45"/>
      <c r="C17" s="45"/>
      <c r="D17" s="45"/>
      <c r="E17" s="45"/>
      <c r="F17" s="45"/>
      <c r="G17" s="45"/>
      <c r="H17" s="45"/>
      <c r="I17" s="45"/>
      <c r="J17" s="45"/>
      <c r="K17" s="45"/>
    </row>
    <row r="18" spans="1:11" s="49" customFormat="1" ht="15.75" x14ac:dyDescent="0.25">
      <c r="A18" s="98" t="s">
        <v>913</v>
      </c>
      <c r="B18" s="45"/>
      <c r="C18" s="45"/>
      <c r="D18" s="45"/>
      <c r="E18" s="45"/>
      <c r="F18" s="45"/>
      <c r="G18" s="45"/>
      <c r="H18" s="45"/>
      <c r="I18" s="45"/>
      <c r="J18" s="45"/>
      <c r="K18" s="45"/>
    </row>
    <row r="19" spans="1:11" s="49" customFormat="1" x14ac:dyDescent="0.2">
      <c r="A19" s="45"/>
      <c r="B19" s="45"/>
      <c r="C19" s="45"/>
      <c r="D19" s="45"/>
      <c r="E19" s="45"/>
      <c r="F19" s="45"/>
      <c r="G19" s="45"/>
      <c r="H19" s="45"/>
      <c r="I19" s="45"/>
      <c r="J19" s="45"/>
      <c r="K19" s="45"/>
    </row>
    <row r="20" spans="1:11" s="49" customFormat="1" ht="15" customHeight="1" x14ac:dyDescent="0.2">
      <c r="A20" s="352" t="s">
        <v>387</v>
      </c>
      <c r="B20" s="352"/>
      <c r="C20" s="352"/>
      <c r="D20" s="352"/>
      <c r="E20" s="352"/>
      <c r="F20" s="352"/>
      <c r="G20" s="352"/>
      <c r="H20" s="352"/>
      <c r="I20" s="352"/>
      <c r="J20" s="45"/>
      <c r="K20" s="45"/>
    </row>
    <row r="21" spans="1:11" s="49" customFormat="1" x14ac:dyDescent="0.2">
      <c r="A21" s="352"/>
      <c r="B21" s="352"/>
      <c r="C21" s="352"/>
      <c r="D21" s="352"/>
      <c r="E21" s="352"/>
      <c r="F21" s="352"/>
      <c r="G21" s="352"/>
      <c r="H21" s="352"/>
      <c r="I21" s="352"/>
      <c r="J21" s="45"/>
      <c r="K21" s="45"/>
    </row>
    <row r="22" spans="1:11" s="49" customFormat="1" x14ac:dyDescent="0.2">
      <c r="A22" s="352"/>
      <c r="B22" s="352"/>
      <c r="C22" s="352"/>
      <c r="D22" s="352"/>
      <c r="E22" s="352"/>
      <c r="F22" s="352"/>
      <c r="G22" s="352"/>
      <c r="H22" s="352"/>
      <c r="I22" s="352"/>
      <c r="J22" s="45"/>
      <c r="K22" s="45"/>
    </row>
    <row r="23" spans="1:11" s="49" customFormat="1" x14ac:dyDescent="0.2">
      <c r="A23" s="352"/>
      <c r="B23" s="352"/>
      <c r="C23" s="352"/>
      <c r="D23" s="352"/>
      <c r="E23" s="352"/>
      <c r="F23" s="352"/>
      <c r="G23" s="352"/>
      <c r="H23" s="352"/>
      <c r="I23" s="352"/>
      <c r="J23" s="45"/>
      <c r="K23" s="45"/>
    </row>
    <row r="24" spans="1:11" s="49" customFormat="1" x14ac:dyDescent="0.2">
      <c r="A24" s="352"/>
      <c r="B24" s="352"/>
      <c r="C24" s="352"/>
      <c r="D24" s="352"/>
      <c r="E24" s="352"/>
      <c r="F24" s="352"/>
      <c r="G24" s="352"/>
      <c r="H24" s="352"/>
      <c r="I24" s="352"/>
      <c r="J24" s="45"/>
      <c r="K24" s="45"/>
    </row>
    <row r="25" spans="1:11" s="49" customFormat="1" x14ac:dyDescent="0.2">
      <c r="A25" s="352" t="s">
        <v>388</v>
      </c>
      <c r="B25" s="352"/>
      <c r="C25" s="352"/>
      <c r="D25" s="352"/>
      <c r="E25" s="352"/>
      <c r="F25" s="352"/>
      <c r="G25" s="352"/>
      <c r="H25" s="352"/>
      <c r="I25" s="352"/>
      <c r="J25" s="45"/>
      <c r="K25" s="45"/>
    </row>
    <row r="26" spans="1:11" s="49" customFormat="1" x14ac:dyDescent="0.2">
      <c r="A26" s="352"/>
      <c r="B26" s="352"/>
      <c r="C26" s="352"/>
      <c r="D26" s="352"/>
      <c r="E26" s="352"/>
      <c r="F26" s="352"/>
      <c r="G26" s="352"/>
      <c r="H26" s="352"/>
      <c r="I26" s="352"/>
      <c r="J26" s="45"/>
      <c r="K26" s="45"/>
    </row>
    <row r="27" spans="1:11" s="49" customFormat="1" x14ac:dyDescent="0.2">
      <c r="A27" s="352"/>
      <c r="B27" s="352"/>
      <c r="C27" s="352"/>
      <c r="D27" s="352"/>
      <c r="E27" s="352"/>
      <c r="F27" s="352"/>
      <c r="G27" s="352"/>
      <c r="H27" s="352"/>
      <c r="I27" s="352"/>
      <c r="J27" s="45"/>
      <c r="K27" s="45"/>
    </row>
    <row r="28" spans="1:11" s="49" customFormat="1" x14ac:dyDescent="0.2">
      <c r="A28" s="352" t="s">
        <v>389</v>
      </c>
      <c r="B28" s="352"/>
      <c r="C28" s="352"/>
      <c r="D28" s="352"/>
      <c r="E28" s="352"/>
      <c r="F28" s="352"/>
      <c r="G28" s="352"/>
      <c r="H28" s="352"/>
      <c r="I28" s="352"/>
      <c r="J28" s="45"/>
      <c r="K28" s="45"/>
    </row>
    <row r="29" spans="1:11" s="49" customFormat="1" x14ac:dyDescent="0.2">
      <c r="A29" s="352"/>
      <c r="B29" s="352"/>
      <c r="C29" s="352"/>
      <c r="D29" s="352"/>
      <c r="E29" s="352"/>
      <c r="F29" s="352"/>
      <c r="G29" s="352"/>
      <c r="H29" s="352"/>
      <c r="I29" s="352"/>
      <c r="J29" s="45"/>
      <c r="K29" s="45"/>
    </row>
    <row r="30" spans="1:11" s="49" customFormat="1" x14ac:dyDescent="0.2">
      <c r="A30" s="352"/>
      <c r="B30" s="352"/>
      <c r="C30" s="352"/>
      <c r="D30" s="352"/>
      <c r="E30" s="352"/>
      <c r="F30" s="352"/>
      <c r="G30" s="352"/>
      <c r="H30" s="352"/>
      <c r="I30" s="352"/>
      <c r="J30" s="45"/>
      <c r="K30" s="45"/>
    </row>
    <row r="31" spans="1:11" s="49" customFormat="1" x14ac:dyDescent="0.2">
      <c r="A31" s="352"/>
      <c r="B31" s="352"/>
      <c r="C31" s="352"/>
      <c r="D31" s="352"/>
      <c r="E31" s="352"/>
      <c r="F31" s="352"/>
      <c r="G31" s="352"/>
      <c r="H31" s="352"/>
      <c r="I31" s="352"/>
      <c r="J31" s="45"/>
      <c r="K31" s="45"/>
    </row>
    <row r="32" spans="1:11" s="49" customFormat="1" x14ac:dyDescent="0.2">
      <c r="A32" s="352"/>
      <c r="B32" s="352"/>
      <c r="C32" s="352"/>
      <c r="D32" s="352"/>
      <c r="E32" s="352"/>
      <c r="F32" s="352"/>
      <c r="G32" s="352"/>
      <c r="H32" s="352"/>
      <c r="I32" s="352"/>
      <c r="J32" s="45"/>
      <c r="K32" s="45"/>
    </row>
    <row r="33" spans="1:11" s="49" customFormat="1" x14ac:dyDescent="0.2">
      <c r="A33" s="352" t="s">
        <v>390</v>
      </c>
      <c r="B33" s="352"/>
      <c r="C33" s="352"/>
      <c r="D33" s="352"/>
      <c r="E33" s="352"/>
      <c r="F33" s="352"/>
      <c r="G33" s="352"/>
      <c r="H33" s="352"/>
      <c r="I33" s="352"/>
      <c r="J33" s="45"/>
      <c r="K33" s="45"/>
    </row>
    <row r="34" spans="1:11" s="49" customFormat="1" x14ac:dyDescent="0.2">
      <c r="A34" s="352"/>
      <c r="B34" s="352"/>
      <c r="C34" s="352"/>
      <c r="D34" s="352"/>
      <c r="E34" s="352"/>
      <c r="F34" s="352"/>
      <c r="G34" s="352"/>
      <c r="H34" s="352"/>
      <c r="I34" s="352"/>
      <c r="J34" s="45"/>
      <c r="K34" s="45"/>
    </row>
    <row r="35" spans="1:11" s="49" customFormat="1" x14ac:dyDescent="0.2">
      <c r="A35" s="352"/>
      <c r="B35" s="352"/>
      <c r="C35" s="352"/>
      <c r="D35" s="352"/>
      <c r="E35" s="352"/>
      <c r="F35" s="352"/>
      <c r="G35" s="352"/>
      <c r="H35" s="352"/>
      <c r="I35" s="352"/>
      <c r="J35" s="45"/>
      <c r="K35" s="45"/>
    </row>
    <row r="36" spans="1:11" s="49" customFormat="1" x14ac:dyDescent="0.2">
      <c r="A36" s="352"/>
      <c r="B36" s="352"/>
      <c r="C36" s="352"/>
      <c r="D36" s="352"/>
      <c r="E36" s="352"/>
      <c r="F36" s="352"/>
      <c r="G36" s="352"/>
      <c r="H36" s="352"/>
      <c r="I36" s="352"/>
      <c r="J36" s="45"/>
      <c r="K36" s="45"/>
    </row>
    <row r="37" spans="1:11" s="49" customFormat="1" x14ac:dyDescent="0.2">
      <c r="A37" s="352"/>
      <c r="B37" s="352"/>
      <c r="C37" s="352"/>
      <c r="D37" s="352"/>
      <c r="E37" s="352"/>
      <c r="F37" s="352"/>
      <c r="G37" s="352"/>
      <c r="H37" s="352"/>
      <c r="I37" s="352"/>
      <c r="J37" s="45"/>
      <c r="K37" s="45"/>
    </row>
    <row r="38" spans="1:11" s="49" customFormat="1" ht="15.6" customHeight="1" x14ac:dyDescent="0.2">
      <c r="A38" s="458" t="s">
        <v>982</v>
      </c>
      <c r="B38" s="352"/>
      <c r="C38" s="352"/>
      <c r="D38" s="352"/>
      <c r="E38" s="352"/>
      <c r="F38" s="352"/>
      <c r="G38" s="352"/>
      <c r="H38" s="352"/>
      <c r="I38" s="352"/>
      <c r="J38" s="45"/>
      <c r="K38" s="45"/>
    </row>
    <row r="39" spans="1:11" s="49" customFormat="1" x14ac:dyDescent="0.2">
      <c r="A39" s="352"/>
      <c r="B39" s="352"/>
      <c r="C39" s="352"/>
      <c r="D39" s="352"/>
      <c r="E39" s="352"/>
      <c r="F39" s="352"/>
      <c r="G39" s="352"/>
      <c r="H39" s="352"/>
      <c r="I39" s="352"/>
      <c r="J39" s="45"/>
      <c r="K39" s="45"/>
    </row>
    <row r="40" spans="1:11" s="49" customFormat="1" x14ac:dyDescent="0.2">
      <c r="A40" s="352"/>
      <c r="B40" s="352"/>
      <c r="C40" s="352"/>
      <c r="D40" s="352"/>
      <c r="E40" s="352"/>
      <c r="F40" s="352"/>
      <c r="G40" s="352"/>
      <c r="H40" s="352"/>
      <c r="I40" s="352"/>
      <c r="J40" s="45"/>
      <c r="K40" s="45"/>
    </row>
    <row r="41" spans="1:11" s="49" customFormat="1" x14ac:dyDescent="0.2">
      <c r="A41" s="352"/>
      <c r="B41" s="352"/>
      <c r="C41" s="352"/>
      <c r="D41" s="352"/>
      <c r="E41" s="352"/>
      <c r="F41" s="352"/>
      <c r="G41" s="352"/>
      <c r="H41" s="352"/>
      <c r="I41" s="352"/>
      <c r="J41" s="45"/>
      <c r="K41" s="45"/>
    </row>
    <row r="42" spans="1:11" s="49" customFormat="1" x14ac:dyDescent="0.2">
      <c r="A42" s="352"/>
      <c r="B42" s="352"/>
      <c r="C42" s="352"/>
      <c r="D42" s="352"/>
      <c r="E42" s="352"/>
      <c r="F42" s="352"/>
      <c r="G42" s="352"/>
      <c r="H42" s="352"/>
      <c r="I42" s="352"/>
      <c r="J42" s="45"/>
      <c r="K42" s="45"/>
    </row>
    <row r="43" spans="1:11" s="49" customFormat="1" x14ac:dyDescent="0.2">
      <c r="A43" s="352"/>
      <c r="B43" s="352"/>
      <c r="C43" s="352"/>
      <c r="D43" s="352"/>
      <c r="E43" s="352"/>
      <c r="F43" s="352"/>
      <c r="G43" s="352"/>
      <c r="H43" s="352"/>
      <c r="I43" s="352"/>
      <c r="J43" s="45"/>
      <c r="K43" s="45"/>
    </row>
    <row r="44" spans="1:11" s="49" customFormat="1" ht="15.75" customHeight="1" x14ac:dyDescent="0.2">
      <c r="A44" s="100"/>
      <c r="B44" s="100"/>
      <c r="C44" s="100"/>
      <c r="D44" s="100"/>
      <c r="E44" s="100"/>
      <c r="F44" s="100"/>
      <c r="G44" s="100"/>
      <c r="H44" s="100"/>
      <c r="I44" s="100"/>
      <c r="J44" s="45"/>
      <c r="K44" s="45"/>
    </row>
    <row r="45" spans="1:11" s="49" customFormat="1" ht="15.75" customHeight="1" x14ac:dyDescent="0.2">
      <c r="A45" s="296" t="s">
        <v>391</v>
      </c>
      <c r="B45" s="296"/>
      <c r="C45" s="296"/>
      <c r="D45" s="296"/>
      <c r="E45" s="296"/>
      <c r="F45" s="296"/>
      <c r="G45" s="296"/>
      <c r="H45" s="296"/>
      <c r="I45" s="296"/>
      <c r="J45" s="45"/>
      <c r="K45" s="45"/>
    </row>
    <row r="46" spans="1:11" s="49" customFormat="1" x14ac:dyDescent="0.2">
      <c r="A46" s="296"/>
      <c r="B46" s="296"/>
      <c r="C46" s="296"/>
      <c r="D46" s="296"/>
      <c r="E46" s="296"/>
      <c r="F46" s="296"/>
      <c r="G46" s="296"/>
      <c r="H46" s="296"/>
      <c r="I46" s="296"/>
      <c r="J46" s="45"/>
      <c r="K46" s="45"/>
    </row>
    <row r="47" spans="1:11" s="49" customFormat="1" ht="15.75" x14ac:dyDescent="0.2">
      <c r="A47" s="101"/>
      <c r="B47" s="101"/>
      <c r="C47" s="101"/>
      <c r="D47" s="101"/>
      <c r="E47" s="101"/>
      <c r="F47" s="101"/>
      <c r="G47" s="101"/>
      <c r="H47" s="101"/>
      <c r="I47" s="101"/>
      <c r="J47" s="45"/>
      <c r="K47" s="45"/>
    </row>
    <row r="48" spans="1:11" x14ac:dyDescent="0.2"/>
    <row r="49" spans="1:10" x14ac:dyDescent="0.2"/>
    <row r="50" spans="1:10" x14ac:dyDescent="0.2"/>
    <row r="51" spans="1:10" ht="15.75" x14ac:dyDescent="0.25">
      <c r="A51" s="44" t="s">
        <v>35</v>
      </c>
    </row>
    <row r="52" spans="1:10" x14ac:dyDescent="0.2"/>
    <row r="53" spans="1:10" ht="15.75" x14ac:dyDescent="0.2">
      <c r="A53" s="45" t="s">
        <v>393</v>
      </c>
      <c r="C53" s="485"/>
      <c r="D53" s="486"/>
      <c r="E53" s="486"/>
      <c r="F53" s="486"/>
      <c r="G53" s="486"/>
      <c r="H53" s="486"/>
      <c r="I53" s="486"/>
      <c r="J53" s="487"/>
    </row>
    <row r="54" spans="1:10" x14ac:dyDescent="0.2">
      <c r="C54" s="102"/>
      <c r="D54" s="102"/>
      <c r="E54" s="102"/>
      <c r="F54" s="102"/>
      <c r="G54" s="102"/>
      <c r="H54" s="102"/>
      <c r="I54" s="102"/>
      <c r="J54" s="102"/>
    </row>
    <row r="55" spans="1:10" ht="15.75" x14ac:dyDescent="0.2">
      <c r="A55" s="45" t="s">
        <v>394</v>
      </c>
      <c r="C55" s="485"/>
      <c r="D55" s="486"/>
      <c r="E55" s="486"/>
      <c r="F55" s="486"/>
      <c r="G55" s="486"/>
      <c r="H55" s="486"/>
      <c r="I55" s="486"/>
      <c r="J55" s="487"/>
    </row>
    <row r="56" spans="1:10" x14ac:dyDescent="0.2">
      <c r="C56" s="102"/>
      <c r="D56" s="102"/>
      <c r="E56" s="102"/>
      <c r="F56" s="102"/>
      <c r="G56" s="102"/>
      <c r="H56" s="102"/>
      <c r="I56" s="102"/>
      <c r="J56" s="102"/>
    </row>
    <row r="57" spans="1:10" ht="15.75" x14ac:dyDescent="0.2">
      <c r="A57" s="45" t="s">
        <v>395</v>
      </c>
      <c r="C57" s="485"/>
      <c r="D57" s="486"/>
      <c r="E57" s="486"/>
      <c r="F57" s="486"/>
      <c r="G57" s="486"/>
      <c r="H57" s="486"/>
      <c r="I57" s="486"/>
      <c r="J57" s="487"/>
    </row>
    <row r="58" spans="1:10" x14ac:dyDescent="0.2">
      <c r="A58" s="45" t="s">
        <v>396</v>
      </c>
      <c r="C58" s="102"/>
      <c r="D58" s="102"/>
      <c r="E58" s="102"/>
      <c r="F58" s="102"/>
      <c r="G58" s="102"/>
      <c r="H58" s="102"/>
      <c r="I58" s="102"/>
      <c r="J58" s="102"/>
    </row>
    <row r="59" spans="1:10" x14ac:dyDescent="0.2">
      <c r="C59" s="102"/>
      <c r="D59" s="102"/>
      <c r="E59" s="102"/>
      <c r="F59" s="102"/>
      <c r="G59" s="102"/>
      <c r="H59" s="102"/>
      <c r="I59" s="102"/>
      <c r="J59" s="102"/>
    </row>
    <row r="60" spans="1:10" ht="15.75" x14ac:dyDescent="0.2">
      <c r="A60" s="45" t="s">
        <v>397</v>
      </c>
      <c r="C60" s="485"/>
      <c r="D60" s="486"/>
      <c r="E60" s="486"/>
      <c r="F60" s="486"/>
      <c r="G60" s="486"/>
      <c r="H60" s="486"/>
      <c r="I60" s="487"/>
      <c r="J60" s="102"/>
    </row>
    <row r="61" spans="1:10" x14ac:dyDescent="0.2">
      <c r="C61" s="102"/>
      <c r="D61" s="102"/>
      <c r="E61" s="102"/>
      <c r="F61" s="102"/>
      <c r="G61" s="102"/>
      <c r="H61" s="102"/>
      <c r="I61" s="102"/>
      <c r="J61" s="102"/>
    </row>
    <row r="62" spans="1:10" ht="15.75" x14ac:dyDescent="0.2">
      <c r="A62" s="45" t="s">
        <v>79</v>
      </c>
      <c r="C62" s="485"/>
      <c r="D62" s="486"/>
      <c r="E62" s="486"/>
      <c r="F62" s="486"/>
      <c r="G62" s="486"/>
      <c r="H62" s="486"/>
      <c r="I62" s="487"/>
      <c r="J62" s="102"/>
    </row>
    <row r="63" spans="1:10" x14ac:dyDescent="0.2"/>
    <row r="64" spans="1:10" x14ac:dyDescent="0.2">
      <c r="C64" s="45" t="s">
        <v>398</v>
      </c>
    </row>
    <row r="65" spans="1:9" x14ac:dyDescent="0.2">
      <c r="C65" s="497"/>
      <c r="D65" s="498"/>
      <c r="E65" s="498"/>
      <c r="F65" s="498"/>
      <c r="G65" s="498"/>
      <c r="H65" s="498"/>
      <c r="I65" s="499"/>
    </row>
    <row r="66" spans="1:9" x14ac:dyDescent="0.2">
      <c r="C66" s="500"/>
      <c r="D66" s="501"/>
      <c r="E66" s="501"/>
      <c r="F66" s="501"/>
      <c r="G66" s="501"/>
      <c r="H66" s="501"/>
      <c r="I66" s="502"/>
    </row>
    <row r="67" spans="1:9" x14ac:dyDescent="0.2"/>
    <row r="68" spans="1:9" ht="15.75" x14ac:dyDescent="0.2">
      <c r="A68" s="45" t="s">
        <v>399</v>
      </c>
      <c r="D68" s="45" t="s">
        <v>400</v>
      </c>
      <c r="E68" s="503"/>
      <c r="F68" s="504"/>
    </row>
    <row r="69" spans="1:9" ht="15.75" x14ac:dyDescent="0.2">
      <c r="D69" s="45" t="s">
        <v>401</v>
      </c>
      <c r="E69" s="503"/>
      <c r="F69" s="504"/>
    </row>
    <row r="70" spans="1:9" ht="15.75" x14ac:dyDescent="0.2">
      <c r="D70" s="45" t="s">
        <v>402</v>
      </c>
      <c r="E70" s="503"/>
      <c r="F70" s="504"/>
      <c r="G70" s="103" t="str">
        <f>IF(OR($E$69 = "", $E$68 = ""), "",
IF(OR($E$69 = Lists_and_controls!$AN$9, $E$69 = Lists_and_controls!$AN$11, $E$69 = Lists_and_controls!$AN$14, $E$69 = Lists_and_controls!$AN$16), MAX(Day_30),
IF(OR($E$69 = Lists_and_controls!$AN$6, $E$69 = Lists_and_controls!$AN$8, $E$69 = Lists_and_controls!$AN$10, $E$69 = Lists_and_controls!$AN$12, $E$69 = Lists_and_controls!$AN$13, $E$69 = Lists_and_controls!$AN$15, $E$69 = Lists_and_controls!$AN$17), MAX(Day_31),
IF($E$69 = Lists_and_controls!$AN$7, IF(INDEX(Leap_Year_YN, MATCH($E$68, Year_2, 0)) = 1, MAX(Day_Feb_LY), MAX(Day_Feb) )))))</f>
        <v/>
      </c>
    </row>
    <row r="71" spans="1:9" x14ac:dyDescent="0.2">
      <c r="E71" s="104"/>
      <c r="F71" s="104"/>
    </row>
    <row r="72" spans="1:9" x14ac:dyDescent="0.2">
      <c r="D72" s="45" t="s">
        <v>403</v>
      </c>
      <c r="E72" s="513" t="str">
        <f>IF(AND($E$68 &lt;&gt; "", $E$69 &lt;&gt; "", $E$70 &lt;&gt; ""), DATE($E$68, INDEX(Month_value, MATCH($E$69, Month, 0)), $E$70), "")</f>
        <v/>
      </c>
      <c r="F72" s="514"/>
    </row>
    <row r="73" spans="1:9" x14ac:dyDescent="0.2">
      <c r="E73" s="104"/>
      <c r="F73" s="104"/>
    </row>
    <row r="74" spans="1:9" x14ac:dyDescent="0.2">
      <c r="A74" s="45" t="s">
        <v>912</v>
      </c>
      <c r="E74" s="511" t="str">
        <f>IF($E$72="", "", (Start_September-$E$72)/Days_years)</f>
        <v/>
      </c>
      <c r="F74" s="512"/>
    </row>
    <row r="75" spans="1:9" x14ac:dyDescent="0.2"/>
    <row r="76" spans="1:9" x14ac:dyDescent="0.2">
      <c r="A76" s="45" t="s">
        <v>404</v>
      </c>
      <c r="D76" s="497"/>
      <c r="E76" s="498"/>
      <c r="F76" s="498"/>
      <c r="G76" s="498"/>
      <c r="H76" s="498"/>
      <c r="I76" s="499"/>
    </row>
    <row r="77" spans="1:9" x14ac:dyDescent="0.2">
      <c r="D77" s="500"/>
      <c r="E77" s="501"/>
      <c r="F77" s="501"/>
      <c r="G77" s="501"/>
      <c r="H77" s="501"/>
      <c r="I77" s="502"/>
    </row>
    <row r="78" spans="1:9" x14ac:dyDescent="0.2"/>
    <row r="79" spans="1:9" x14ac:dyDescent="0.2">
      <c r="A79" s="45" t="s">
        <v>405</v>
      </c>
      <c r="D79" s="497"/>
      <c r="E79" s="498"/>
      <c r="F79" s="498"/>
      <c r="G79" s="498"/>
      <c r="H79" s="498"/>
      <c r="I79" s="499"/>
    </row>
    <row r="80" spans="1:9" x14ac:dyDescent="0.2">
      <c r="D80" s="500"/>
      <c r="E80" s="501"/>
      <c r="F80" s="501"/>
      <c r="G80" s="501"/>
      <c r="H80" s="501"/>
      <c r="I80" s="502"/>
    </row>
    <row r="81" spans="1:10" x14ac:dyDescent="0.2"/>
    <row r="82" spans="1:10" x14ac:dyDescent="0.2">
      <c r="A82" s="45" t="s">
        <v>406</v>
      </c>
      <c r="D82" s="497"/>
      <c r="E82" s="498"/>
      <c r="F82" s="498"/>
      <c r="G82" s="498"/>
      <c r="H82" s="498"/>
      <c r="I82" s="499"/>
    </row>
    <row r="83" spans="1:10" x14ac:dyDescent="0.2">
      <c r="D83" s="500"/>
      <c r="E83" s="501"/>
      <c r="F83" s="501"/>
      <c r="G83" s="501"/>
      <c r="H83" s="501"/>
      <c r="I83" s="502"/>
    </row>
    <row r="84" spans="1:10" x14ac:dyDescent="0.2"/>
    <row r="85" spans="1:10" ht="15.75" x14ac:dyDescent="0.2">
      <c r="A85" s="45" t="s">
        <v>407</v>
      </c>
      <c r="D85" s="518"/>
      <c r="E85" s="519"/>
      <c r="F85" s="519"/>
      <c r="G85" s="519"/>
      <c r="H85" s="519"/>
      <c r="I85" s="520"/>
    </row>
    <row r="86" spans="1:10" x14ac:dyDescent="0.2"/>
    <row r="87" spans="1:10" ht="15.75" x14ac:dyDescent="0.2">
      <c r="A87" s="45" t="s">
        <v>408</v>
      </c>
      <c r="D87" s="518"/>
      <c r="E87" s="519"/>
      <c r="F87" s="519"/>
      <c r="G87" s="519"/>
      <c r="H87" s="519"/>
      <c r="I87" s="520"/>
    </row>
    <row r="88" spans="1:10" x14ac:dyDescent="0.2"/>
    <row r="89" spans="1:10" ht="15.75" x14ac:dyDescent="0.25">
      <c r="A89" s="45" t="s">
        <v>409</v>
      </c>
      <c r="C89" s="95"/>
      <c r="D89" s="95"/>
      <c r="E89" s="95"/>
      <c r="F89" s="95"/>
      <c r="G89" s="102"/>
      <c r="H89" s="95"/>
      <c r="I89" s="95"/>
      <c r="J89" s="95"/>
    </row>
    <row r="90" spans="1:10" x14ac:dyDescent="0.2">
      <c r="A90" s="45" t="s">
        <v>410</v>
      </c>
    </row>
    <row r="91" spans="1:10" x14ac:dyDescent="0.2">
      <c r="A91" s="45" t="s">
        <v>411</v>
      </c>
    </row>
    <row r="92" spans="1:10" x14ac:dyDescent="0.2"/>
    <row r="93" spans="1:10" x14ac:dyDescent="0.2">
      <c r="A93" s="352" t="s">
        <v>412</v>
      </c>
      <c r="B93" s="352"/>
      <c r="C93" s="352"/>
      <c r="D93" s="352"/>
      <c r="E93" s="352"/>
      <c r="F93" s="352"/>
      <c r="G93" s="352"/>
      <c r="H93" s="352"/>
      <c r="I93" s="352"/>
      <c r="J93" s="352"/>
    </row>
    <row r="94" spans="1:10" ht="15.6" customHeight="1" x14ac:dyDescent="0.2">
      <c r="A94" s="352"/>
      <c r="B94" s="352"/>
      <c r="C94" s="352"/>
      <c r="D94" s="352"/>
      <c r="E94" s="352"/>
      <c r="F94" s="352"/>
      <c r="G94" s="352"/>
      <c r="H94" s="352"/>
      <c r="I94" s="352"/>
      <c r="J94" s="352"/>
    </row>
    <row r="95" spans="1:10" x14ac:dyDescent="0.2">
      <c r="A95" s="352"/>
      <c r="B95" s="352"/>
      <c r="C95" s="352"/>
      <c r="D95" s="352"/>
      <c r="E95" s="352"/>
      <c r="F95" s="352"/>
      <c r="G95" s="352"/>
      <c r="H95" s="352"/>
      <c r="I95" s="352"/>
      <c r="J95" s="352"/>
    </row>
    <row r="96" spans="1:10" x14ac:dyDescent="0.2">
      <c r="A96" s="352"/>
      <c r="B96" s="352"/>
      <c r="C96" s="352"/>
      <c r="D96" s="352"/>
      <c r="E96" s="352"/>
      <c r="F96" s="352"/>
      <c r="G96" s="352"/>
      <c r="H96" s="352"/>
      <c r="I96" s="352"/>
      <c r="J96" s="352"/>
    </row>
    <row r="97" spans="1:10" x14ac:dyDescent="0.2">
      <c r="A97" s="352"/>
      <c r="B97" s="352"/>
      <c r="C97" s="352"/>
      <c r="D97" s="352"/>
      <c r="E97" s="352"/>
      <c r="F97" s="352"/>
      <c r="G97" s="352"/>
      <c r="H97" s="352"/>
      <c r="I97" s="352"/>
      <c r="J97" s="352"/>
    </row>
    <row r="98" spans="1:10" x14ac:dyDescent="0.2">
      <c r="A98" s="352"/>
      <c r="B98" s="352"/>
      <c r="C98" s="352"/>
      <c r="D98" s="352"/>
      <c r="E98" s="352"/>
      <c r="F98" s="352"/>
      <c r="G98" s="352"/>
      <c r="H98" s="352"/>
      <c r="I98" s="352"/>
      <c r="J98" s="352"/>
    </row>
    <row r="99" spans="1:10" x14ac:dyDescent="0.2">
      <c r="A99" s="352"/>
      <c r="B99" s="352"/>
      <c r="C99" s="352"/>
      <c r="D99" s="352"/>
      <c r="E99" s="352"/>
      <c r="F99" s="352"/>
      <c r="G99" s="352"/>
      <c r="H99" s="352"/>
      <c r="I99" s="352"/>
      <c r="J99" s="352"/>
    </row>
    <row r="100" spans="1:10" x14ac:dyDescent="0.2">
      <c r="A100" s="352"/>
      <c r="B100" s="352"/>
      <c r="C100" s="352"/>
      <c r="D100" s="352"/>
      <c r="E100" s="352"/>
      <c r="F100" s="352"/>
      <c r="G100" s="352"/>
      <c r="H100" s="352"/>
      <c r="I100" s="352"/>
      <c r="J100" s="352"/>
    </row>
    <row r="101" spans="1:10" x14ac:dyDescent="0.2">
      <c r="A101" s="45" t="s">
        <v>413</v>
      </c>
      <c r="D101" s="521"/>
      <c r="E101" s="522"/>
      <c r="F101" s="522"/>
      <c r="G101" s="522"/>
      <c r="H101" s="522"/>
      <c r="I101" s="523"/>
    </row>
    <row r="102" spans="1:10" x14ac:dyDescent="0.2">
      <c r="A102" s="105" t="s">
        <v>414</v>
      </c>
      <c r="D102" s="524"/>
      <c r="E102" s="525"/>
      <c r="F102" s="525"/>
      <c r="G102" s="525"/>
      <c r="H102" s="525"/>
      <c r="I102" s="526"/>
    </row>
    <row r="103" spans="1:10" x14ac:dyDescent="0.2">
      <c r="A103" s="105"/>
      <c r="D103" s="527"/>
      <c r="E103" s="528"/>
      <c r="F103" s="528"/>
      <c r="G103" s="528"/>
      <c r="H103" s="528"/>
      <c r="I103" s="529"/>
    </row>
    <row r="104" spans="1:10" x14ac:dyDescent="0.2"/>
    <row r="105" spans="1:10" ht="15.75" x14ac:dyDescent="0.25">
      <c r="A105" s="45" t="s">
        <v>415</v>
      </c>
      <c r="D105" s="530"/>
      <c r="E105" s="531"/>
      <c r="F105" s="531"/>
      <c r="G105" s="531"/>
      <c r="H105" s="531"/>
      <c r="I105" s="532"/>
    </row>
    <row r="106" spans="1:10" x14ac:dyDescent="0.2"/>
    <row r="107" spans="1:10" ht="15.75" x14ac:dyDescent="0.2">
      <c r="A107" s="45" t="s">
        <v>417</v>
      </c>
      <c r="D107" s="515"/>
      <c r="E107" s="516"/>
      <c r="F107" s="516"/>
      <c r="G107" s="516"/>
      <c r="H107" s="516"/>
      <c r="I107" s="517"/>
    </row>
    <row r="108" spans="1:10" x14ac:dyDescent="0.2">
      <c r="A108" s="106" t="s">
        <v>418</v>
      </c>
    </row>
    <row r="109" spans="1:10" x14ac:dyDescent="0.2">
      <c r="A109" s="106" t="s">
        <v>419</v>
      </c>
    </row>
    <row r="110" spans="1:10" x14ac:dyDescent="0.2"/>
    <row r="111" spans="1:10" x14ac:dyDescent="0.2">
      <c r="A111" s="352" t="s">
        <v>420</v>
      </c>
      <c r="B111" s="352"/>
      <c r="C111" s="352"/>
      <c r="D111" s="352"/>
      <c r="E111" s="352"/>
      <c r="F111" s="352"/>
      <c r="G111" s="352"/>
      <c r="H111" s="352"/>
      <c r="I111" s="352"/>
    </row>
    <row r="112" spans="1:10" x14ac:dyDescent="0.2">
      <c r="A112" s="352"/>
      <c r="B112" s="352"/>
      <c r="C112" s="352"/>
      <c r="D112" s="352"/>
      <c r="E112" s="352"/>
      <c r="F112" s="352"/>
      <c r="G112" s="352"/>
      <c r="H112" s="352"/>
      <c r="I112" s="352"/>
    </row>
    <row r="113" spans="1:10" ht="32.450000000000003" customHeight="1" x14ac:dyDescent="0.2">
      <c r="A113" s="352"/>
      <c r="B113" s="352"/>
      <c r="C113" s="352"/>
      <c r="D113" s="352"/>
      <c r="E113" s="352"/>
      <c r="F113" s="352"/>
      <c r="G113" s="352"/>
      <c r="H113" s="352"/>
      <c r="I113" s="352"/>
    </row>
    <row r="114" spans="1:10" x14ac:dyDescent="0.2"/>
    <row r="115" spans="1:10" ht="15.75" x14ac:dyDescent="0.2">
      <c r="A115" s="45" t="s">
        <v>87</v>
      </c>
      <c r="F115" s="515"/>
      <c r="G115" s="516"/>
      <c r="H115" s="516"/>
      <c r="I115" s="517"/>
    </row>
    <row r="116" spans="1:10" x14ac:dyDescent="0.2"/>
    <row r="117" spans="1:10" x14ac:dyDescent="0.2">
      <c r="A117" s="533" t="s">
        <v>914</v>
      </c>
      <c r="B117" s="533"/>
      <c r="C117" s="533"/>
      <c r="D117" s="533"/>
      <c r="E117" s="533"/>
      <c r="F117" s="533"/>
      <c r="G117" s="533"/>
      <c r="H117" s="533"/>
      <c r="I117" s="533"/>
      <c r="J117" s="533"/>
    </row>
    <row r="118" spans="1:10" x14ac:dyDescent="0.2">
      <c r="A118" s="533"/>
      <c r="B118" s="533"/>
      <c r="C118" s="533"/>
      <c r="D118" s="533"/>
      <c r="E118" s="533"/>
      <c r="F118" s="533"/>
      <c r="G118" s="533"/>
      <c r="H118" s="533"/>
      <c r="I118" s="533"/>
      <c r="J118" s="533"/>
    </row>
    <row r="119" spans="1:10" ht="15.75" x14ac:dyDescent="0.2">
      <c r="E119" s="534"/>
      <c r="F119" s="535"/>
      <c r="G119" s="45" t="s">
        <v>421</v>
      </c>
    </row>
    <row r="120" spans="1:10" x14ac:dyDescent="0.2">
      <c r="D120" s="107"/>
      <c r="E120" s="107"/>
      <c r="F120" s="107"/>
      <c r="G120" s="107"/>
      <c r="H120" s="107"/>
      <c r="I120" s="107"/>
    </row>
    <row r="121" spans="1:10" ht="15.75" x14ac:dyDescent="0.2">
      <c r="E121" s="534"/>
      <c r="F121" s="535"/>
      <c r="G121" s="45" t="s">
        <v>422</v>
      </c>
      <c r="H121" s="108" t="str">
        <f>IF(AND($E$119 = "", $E$121 = ""), "", ROUND($E$119 + ($E$121/12), 2))</f>
        <v/>
      </c>
    </row>
    <row r="122" spans="1:10" x14ac:dyDescent="0.2"/>
    <row r="123" spans="1:10" ht="15.75" x14ac:dyDescent="0.25">
      <c r="A123" s="44" t="s">
        <v>423</v>
      </c>
    </row>
    <row r="124" spans="1:10" x14ac:dyDescent="0.2">
      <c r="A124" s="352" t="s">
        <v>981</v>
      </c>
      <c r="B124" s="352"/>
      <c r="C124" s="352"/>
      <c r="D124" s="352"/>
      <c r="E124" s="352"/>
      <c r="F124" s="352"/>
      <c r="G124" s="352"/>
      <c r="H124" s="352"/>
      <c r="I124" s="352"/>
      <c r="J124" s="352"/>
    </row>
    <row r="125" spans="1:10" x14ac:dyDescent="0.2">
      <c r="A125" s="352"/>
      <c r="B125" s="352"/>
      <c r="C125" s="352"/>
      <c r="D125" s="352"/>
      <c r="E125" s="352"/>
      <c r="F125" s="352"/>
      <c r="G125" s="352"/>
      <c r="H125" s="352"/>
      <c r="I125" s="352"/>
      <c r="J125" s="352"/>
    </row>
    <row r="126" spans="1:10" x14ac:dyDescent="0.2">
      <c r="A126" s="352"/>
      <c r="B126" s="352"/>
      <c r="C126" s="352"/>
      <c r="D126" s="352"/>
      <c r="E126" s="352"/>
      <c r="F126" s="352"/>
      <c r="G126" s="352"/>
      <c r="H126" s="352"/>
      <c r="I126" s="352"/>
      <c r="J126" s="352"/>
    </row>
    <row r="127" spans="1:10" ht="15.75" x14ac:dyDescent="0.2">
      <c r="D127" s="100"/>
      <c r="E127" s="534"/>
      <c r="F127" s="535"/>
      <c r="G127" s="45" t="s">
        <v>421</v>
      </c>
      <c r="H127" s="100"/>
      <c r="I127" s="100"/>
    </row>
    <row r="128" spans="1:10" x14ac:dyDescent="0.2"/>
    <row r="129" spans="1:10" x14ac:dyDescent="0.2">
      <c r="A129" s="45" t="s">
        <v>915</v>
      </c>
    </row>
    <row r="130" spans="1:10" ht="15.75" x14ac:dyDescent="0.2">
      <c r="D130" s="515"/>
      <c r="E130" s="516"/>
      <c r="F130" s="516"/>
      <c r="G130" s="516"/>
      <c r="H130" s="516"/>
      <c r="I130" s="517"/>
    </row>
    <row r="131" spans="1:10" x14ac:dyDescent="0.2"/>
    <row r="132" spans="1:10" x14ac:dyDescent="0.2">
      <c r="A132" s="458" t="s">
        <v>983</v>
      </c>
      <c r="B132" s="352"/>
      <c r="C132" s="352"/>
      <c r="D132" s="352"/>
      <c r="E132" s="352"/>
      <c r="F132" s="352"/>
      <c r="G132" s="352"/>
      <c r="H132" s="352"/>
      <c r="I132" s="352"/>
      <c r="J132" s="352"/>
    </row>
    <row r="133" spans="1:10" x14ac:dyDescent="0.2">
      <c r="A133" s="352"/>
      <c r="B133" s="352"/>
      <c r="C133" s="352"/>
      <c r="D133" s="352"/>
      <c r="E133" s="352"/>
      <c r="F133" s="352"/>
      <c r="G133" s="352"/>
      <c r="H133" s="352"/>
      <c r="I133" s="352"/>
      <c r="J133" s="352"/>
    </row>
    <row r="134" spans="1:10" x14ac:dyDescent="0.2">
      <c r="A134" s="173" t="s">
        <v>424</v>
      </c>
      <c r="B134" s="174"/>
      <c r="C134" s="174"/>
      <c r="D134" s="45" t="s">
        <v>425</v>
      </c>
    </row>
    <row r="135" spans="1:10" ht="15.75" x14ac:dyDescent="0.2">
      <c r="A135" s="45" t="s">
        <v>955</v>
      </c>
      <c r="D135" s="536"/>
      <c r="E135" s="537"/>
      <c r="F135" s="537"/>
      <c r="G135" s="537"/>
      <c r="H135" s="537"/>
      <c r="I135" s="538"/>
    </row>
    <row r="136" spans="1:10" x14ac:dyDescent="0.2"/>
    <row r="137" spans="1:10" x14ac:dyDescent="0.2">
      <c r="A137" s="45" t="s">
        <v>426</v>
      </c>
    </row>
    <row r="138" spans="1:10" ht="15.75" x14ac:dyDescent="0.2">
      <c r="D138" s="515"/>
      <c r="E138" s="516"/>
      <c r="F138" s="516"/>
      <c r="G138" s="516"/>
      <c r="H138" s="516"/>
      <c r="I138" s="517"/>
    </row>
    <row r="139" spans="1:10" x14ac:dyDescent="0.2"/>
    <row r="140" spans="1:10" ht="15.6" customHeight="1" x14ac:dyDescent="0.2">
      <c r="A140" s="109" t="s">
        <v>978</v>
      </c>
      <c r="B140" s="110"/>
      <c r="C140" s="110"/>
      <c r="D140" s="110"/>
      <c r="E140" s="110"/>
      <c r="F140" s="110"/>
      <c r="G140" s="110"/>
      <c r="H140" s="110"/>
      <c r="I140" s="110"/>
      <c r="J140" s="110"/>
    </row>
    <row r="141" spans="1:10" x14ac:dyDescent="0.2">
      <c r="A141" s="111" t="s">
        <v>979</v>
      </c>
      <c r="B141" s="110"/>
      <c r="C141" s="110"/>
      <c r="D141" s="110"/>
      <c r="E141" s="110"/>
      <c r="F141" s="110"/>
      <c r="G141" s="110"/>
      <c r="H141" s="110"/>
      <c r="I141" s="110"/>
      <c r="J141" s="110"/>
    </row>
    <row r="142" spans="1:10" x14ac:dyDescent="0.2">
      <c r="A142" s="45" t="s">
        <v>427</v>
      </c>
      <c r="D142" s="505"/>
      <c r="E142" s="506"/>
      <c r="F142" s="506"/>
      <c r="G142" s="506"/>
      <c r="H142" s="506"/>
      <c r="I142" s="507"/>
    </row>
    <row r="143" spans="1:10" x14ac:dyDescent="0.2">
      <c r="D143" s="508"/>
      <c r="E143" s="509"/>
      <c r="F143" s="509"/>
      <c r="G143" s="509"/>
      <c r="H143" s="509"/>
      <c r="I143" s="510"/>
    </row>
    <row r="144" spans="1:10" x14ac:dyDescent="0.2"/>
    <row r="145" spans="1:10" x14ac:dyDescent="0.2">
      <c r="A145" s="45" t="s">
        <v>428</v>
      </c>
    </row>
    <row r="146" spans="1:10" x14ac:dyDescent="0.2">
      <c r="A146" s="173" t="s">
        <v>429</v>
      </c>
      <c r="B146" s="174"/>
      <c r="C146" s="174"/>
      <c r="D146" s="174"/>
      <c r="E146" s="174"/>
      <c r="F146" s="174"/>
      <c r="G146" s="174"/>
      <c r="H146" s="174"/>
      <c r="I146" s="174"/>
      <c r="J146" s="174"/>
    </row>
    <row r="147" spans="1:10" ht="15.75" x14ac:dyDescent="0.2">
      <c r="A147" s="45" t="s">
        <v>430</v>
      </c>
      <c r="D147" s="96"/>
      <c r="E147" s="96"/>
      <c r="F147" s="96"/>
      <c r="G147" s="96"/>
      <c r="H147" s="96"/>
      <c r="I147" s="96"/>
    </row>
    <row r="148" spans="1:10" x14ac:dyDescent="0.2"/>
    <row r="149" spans="1:10" x14ac:dyDescent="0.2">
      <c r="A149" s="45" t="s">
        <v>928</v>
      </c>
    </row>
    <row r="150" spans="1:10" ht="20.25" x14ac:dyDescent="0.2">
      <c r="E150" s="540"/>
      <c r="F150" s="541"/>
      <c r="G150" s="541"/>
      <c r="H150" s="541"/>
      <c r="I150" s="542"/>
    </row>
    <row r="151" spans="1:10" x14ac:dyDescent="0.2"/>
    <row r="152" spans="1:10" x14ac:dyDescent="0.2">
      <c r="A152" s="224" t="s">
        <v>929</v>
      </c>
      <c r="B152" s="224"/>
      <c r="C152" s="224"/>
      <c r="D152" s="224"/>
      <c r="E152" s="224"/>
      <c r="F152" s="224"/>
      <c r="G152" s="224"/>
      <c r="H152" s="224"/>
      <c r="I152" s="224"/>
    </row>
    <row r="153" spans="1:10" ht="20.25" x14ac:dyDescent="0.25">
      <c r="A153" s="224"/>
      <c r="B153" s="225"/>
      <c r="C153" s="225"/>
      <c r="D153" s="224"/>
      <c r="E153" s="545"/>
      <c r="F153" s="546"/>
      <c r="G153" s="546"/>
      <c r="H153" s="546"/>
      <c r="I153" s="547"/>
    </row>
    <row r="154" spans="1:10" ht="15.75" x14ac:dyDescent="0.25">
      <c r="B154" s="46"/>
      <c r="C154" s="46"/>
    </row>
    <row r="155" spans="1:10" ht="15.75" x14ac:dyDescent="0.25">
      <c r="A155" s="44" t="s">
        <v>431</v>
      </c>
    </row>
    <row r="156" spans="1:10" x14ac:dyDescent="0.2"/>
    <row r="157" spans="1:10" ht="15.6" customHeight="1" x14ac:dyDescent="0.2">
      <c r="A157" s="622" t="s">
        <v>984</v>
      </c>
      <c r="B157" s="622"/>
      <c r="C157" s="622"/>
      <c r="D157" s="622"/>
      <c r="E157" s="622"/>
      <c r="F157" s="622"/>
      <c r="G157" s="622"/>
      <c r="H157" s="622"/>
      <c r="I157" s="622"/>
      <c r="J157" s="112"/>
    </row>
    <row r="158" spans="1:10" x14ac:dyDescent="0.2">
      <c r="A158" s="622"/>
      <c r="B158" s="622"/>
      <c r="C158" s="622"/>
      <c r="D158" s="622"/>
      <c r="E158" s="622"/>
      <c r="F158" s="622"/>
      <c r="G158" s="622"/>
      <c r="H158" s="622"/>
      <c r="I158" s="622"/>
      <c r="J158" s="112"/>
    </row>
    <row r="159" spans="1:10" ht="51" customHeight="1" x14ac:dyDescent="0.2">
      <c r="A159" s="622"/>
      <c r="B159" s="622"/>
      <c r="C159" s="622"/>
      <c r="D159" s="622"/>
      <c r="E159" s="622"/>
      <c r="F159" s="622"/>
      <c r="G159" s="622"/>
      <c r="H159" s="622"/>
      <c r="I159" s="622"/>
      <c r="J159" s="112"/>
    </row>
    <row r="160" spans="1:10" ht="20.25" x14ac:dyDescent="0.2">
      <c r="A160" s="621"/>
      <c r="B160" s="621"/>
      <c r="C160" s="621"/>
      <c r="D160" s="621"/>
      <c r="E160" s="621"/>
      <c r="F160" s="621"/>
      <c r="G160" s="621"/>
      <c r="H160" s="621"/>
      <c r="I160" s="621"/>
    </row>
    <row r="161" spans="1:9" x14ac:dyDescent="0.2"/>
    <row r="162" spans="1:9" x14ac:dyDescent="0.2">
      <c r="A162" s="543" t="s">
        <v>985</v>
      </c>
      <c r="B162" s="544"/>
      <c r="C162" s="544"/>
      <c r="D162" s="544"/>
      <c r="E162" s="544"/>
      <c r="F162" s="544"/>
      <c r="G162" s="544"/>
      <c r="H162" s="544"/>
      <c r="I162" s="544"/>
    </row>
    <row r="163" spans="1:9" x14ac:dyDescent="0.2">
      <c r="A163" s="544"/>
      <c r="B163" s="544"/>
      <c r="C163" s="544"/>
      <c r="D163" s="544"/>
      <c r="E163" s="544"/>
      <c r="F163" s="544"/>
      <c r="G163" s="544"/>
      <c r="H163" s="544"/>
      <c r="I163" s="544"/>
    </row>
    <row r="164" spans="1:9" ht="20.25" x14ac:dyDescent="0.2">
      <c r="A164" s="621"/>
      <c r="B164" s="621"/>
      <c r="C164" s="621"/>
      <c r="D164" s="621"/>
      <c r="E164" s="621"/>
      <c r="F164" s="621"/>
      <c r="G164" s="621"/>
      <c r="H164" s="621"/>
      <c r="I164" s="621"/>
    </row>
    <row r="165" spans="1:9" x14ac:dyDescent="0.2"/>
    <row r="166" spans="1:9" x14ac:dyDescent="0.2">
      <c r="D166" s="278" t="s">
        <v>455</v>
      </c>
      <c r="E166" s="278"/>
      <c r="F166" s="278"/>
      <c r="G166" s="278" t="s">
        <v>456</v>
      </c>
      <c r="H166" s="278"/>
      <c r="I166" s="278"/>
    </row>
    <row r="167" spans="1:9" x14ac:dyDescent="0.2">
      <c r="D167" s="278"/>
      <c r="E167" s="278"/>
      <c r="F167" s="278"/>
      <c r="G167" s="278"/>
      <c r="H167" s="278"/>
      <c r="I167" s="278"/>
    </row>
    <row r="168" spans="1:9" x14ac:dyDescent="0.2">
      <c r="A168" s="113" t="s">
        <v>432</v>
      </c>
      <c r="B168" s="114"/>
      <c r="C168" s="115"/>
      <c r="D168" s="539"/>
      <c r="E168" s="273"/>
      <c r="F168" s="274"/>
      <c r="G168" s="539"/>
      <c r="H168" s="273"/>
      <c r="I168" s="274"/>
    </row>
    <row r="169" spans="1:9" x14ac:dyDescent="0.2">
      <c r="A169" s="116"/>
      <c r="B169" s="117"/>
      <c r="C169" s="118"/>
      <c r="D169" s="275"/>
      <c r="E169" s="276"/>
      <c r="F169" s="277"/>
      <c r="G169" s="275"/>
      <c r="H169" s="276"/>
      <c r="I169" s="277"/>
    </row>
    <row r="170" spans="1:9" ht="15" customHeight="1" x14ac:dyDescent="0.2">
      <c r="A170" s="113" t="s">
        <v>433</v>
      </c>
      <c r="B170" s="114"/>
      <c r="C170" s="115"/>
      <c r="D170" s="272"/>
      <c r="E170" s="273"/>
      <c r="F170" s="274"/>
      <c r="G170" s="272"/>
      <c r="H170" s="273"/>
      <c r="I170" s="274"/>
    </row>
    <row r="171" spans="1:9" x14ac:dyDescent="0.2">
      <c r="A171" s="119" t="s">
        <v>434</v>
      </c>
      <c r="C171" s="120"/>
      <c r="D171" s="302"/>
      <c r="E171" s="303"/>
      <c r="F171" s="304"/>
      <c r="G171" s="302"/>
      <c r="H171" s="303"/>
      <c r="I171" s="304"/>
    </row>
    <row r="172" spans="1:9" x14ac:dyDescent="0.2">
      <c r="A172" s="116"/>
      <c r="B172" s="117"/>
      <c r="C172" s="118"/>
      <c r="D172" s="275"/>
      <c r="E172" s="276"/>
      <c r="F172" s="277"/>
      <c r="G172" s="275"/>
      <c r="H172" s="276"/>
      <c r="I172" s="277"/>
    </row>
    <row r="173" spans="1:9" x14ac:dyDescent="0.2">
      <c r="A173" s="113" t="s">
        <v>435</v>
      </c>
      <c r="B173" s="114"/>
      <c r="C173" s="115"/>
      <c r="D173" s="272"/>
      <c r="E173" s="273"/>
      <c r="F173" s="274"/>
      <c r="G173" s="272"/>
      <c r="H173" s="273"/>
      <c r="I173" s="274"/>
    </row>
    <row r="174" spans="1:9" x14ac:dyDescent="0.2">
      <c r="A174" s="116"/>
      <c r="B174" s="117"/>
      <c r="C174" s="118"/>
      <c r="D174" s="275"/>
      <c r="E174" s="276"/>
      <c r="F174" s="277"/>
      <c r="G174" s="275"/>
      <c r="H174" s="276"/>
      <c r="I174" s="277"/>
    </row>
    <row r="175" spans="1:9" x14ac:dyDescent="0.2">
      <c r="A175" s="113" t="s">
        <v>436</v>
      </c>
      <c r="B175" s="114"/>
      <c r="C175" s="115"/>
      <c r="D175" s="539"/>
      <c r="E175" s="273"/>
      <c r="F175" s="274"/>
      <c r="G175" s="539"/>
      <c r="H175" s="273"/>
      <c r="I175" s="274"/>
    </row>
    <row r="176" spans="1:9" x14ac:dyDescent="0.2">
      <c r="A176" s="119" t="s">
        <v>437</v>
      </c>
      <c r="C176" s="120"/>
      <c r="D176" s="302"/>
      <c r="E176" s="303"/>
      <c r="F176" s="304"/>
      <c r="G176" s="302"/>
      <c r="H176" s="303"/>
      <c r="I176" s="304"/>
    </row>
    <row r="177" spans="1:9" x14ac:dyDescent="0.2">
      <c r="A177" s="116"/>
      <c r="B177" s="117"/>
      <c r="C177" s="118"/>
      <c r="D177" s="275"/>
      <c r="E177" s="276"/>
      <c r="F177" s="277"/>
      <c r="G177" s="275"/>
      <c r="H177" s="276"/>
      <c r="I177" s="277"/>
    </row>
    <row r="178" spans="1:9" x14ac:dyDescent="0.2">
      <c r="A178" s="113" t="s">
        <v>438</v>
      </c>
      <c r="B178" s="114"/>
      <c r="C178" s="115"/>
      <c r="D178" s="539"/>
      <c r="E178" s="273"/>
      <c r="F178" s="274"/>
      <c r="G178" s="539"/>
      <c r="H178" s="273"/>
      <c r="I178" s="274"/>
    </row>
    <row r="179" spans="1:9" x14ac:dyDescent="0.2">
      <c r="A179" s="119" t="s">
        <v>439</v>
      </c>
      <c r="C179" s="120"/>
      <c r="D179" s="302"/>
      <c r="E179" s="303"/>
      <c r="F179" s="304"/>
      <c r="G179" s="302"/>
      <c r="H179" s="303"/>
      <c r="I179" s="304"/>
    </row>
    <row r="180" spans="1:9" x14ac:dyDescent="0.2">
      <c r="A180" s="119"/>
      <c r="C180" s="120"/>
      <c r="D180" s="302"/>
      <c r="E180" s="303"/>
      <c r="F180" s="304"/>
      <c r="G180" s="302"/>
      <c r="H180" s="303"/>
      <c r="I180" s="304"/>
    </row>
    <row r="181" spans="1:9" x14ac:dyDescent="0.2">
      <c r="A181" s="119"/>
      <c r="C181" s="120"/>
      <c r="D181" s="302"/>
      <c r="E181" s="303"/>
      <c r="F181" s="304"/>
      <c r="G181" s="302"/>
      <c r="H181" s="303"/>
      <c r="I181" s="304"/>
    </row>
    <row r="182" spans="1:9" x14ac:dyDescent="0.2">
      <c r="A182" s="119"/>
      <c r="C182" s="120"/>
      <c r="D182" s="302"/>
      <c r="E182" s="303"/>
      <c r="F182" s="304"/>
      <c r="G182" s="302"/>
      <c r="H182" s="303"/>
      <c r="I182" s="304"/>
    </row>
    <row r="183" spans="1:9" x14ac:dyDescent="0.2">
      <c r="A183" s="116"/>
      <c r="B183" s="117"/>
      <c r="C183" s="118"/>
      <c r="D183" s="275"/>
      <c r="E183" s="276"/>
      <c r="F183" s="277"/>
      <c r="G183" s="275"/>
      <c r="H183" s="276"/>
      <c r="I183" s="277"/>
    </row>
    <row r="184" spans="1:9" x14ac:dyDescent="0.2">
      <c r="A184" s="113" t="s">
        <v>440</v>
      </c>
      <c r="B184" s="114"/>
      <c r="C184" s="115"/>
      <c r="D184" s="449"/>
      <c r="E184" s="450"/>
      <c r="F184" s="451"/>
      <c r="G184" s="632"/>
      <c r="H184" s="450"/>
      <c r="I184" s="451"/>
    </row>
    <row r="185" spans="1:9" x14ac:dyDescent="0.2">
      <c r="A185" s="119" t="s">
        <v>441</v>
      </c>
      <c r="C185" s="120"/>
      <c r="D185" s="452"/>
      <c r="E185" s="453"/>
      <c r="F185" s="454"/>
      <c r="G185" s="452"/>
      <c r="H185" s="453"/>
      <c r="I185" s="454"/>
    </row>
    <row r="186" spans="1:9" x14ac:dyDescent="0.2">
      <c r="A186" s="119" t="s">
        <v>442</v>
      </c>
      <c r="C186" s="120"/>
      <c r="D186" s="452"/>
      <c r="E186" s="453"/>
      <c r="F186" s="454"/>
      <c r="G186" s="452"/>
      <c r="H186" s="453"/>
      <c r="I186" s="454"/>
    </row>
    <row r="187" spans="1:9" x14ac:dyDescent="0.2">
      <c r="A187" s="119" t="s">
        <v>443</v>
      </c>
      <c r="C187" s="120"/>
      <c r="D187" s="452"/>
      <c r="E187" s="453"/>
      <c r="F187" s="454"/>
      <c r="G187" s="452"/>
      <c r="H187" s="453"/>
      <c r="I187" s="454"/>
    </row>
    <row r="188" spans="1:9" x14ac:dyDescent="0.2">
      <c r="A188" s="119" t="s">
        <v>444</v>
      </c>
      <c r="C188" s="120"/>
      <c r="D188" s="452"/>
      <c r="E188" s="453"/>
      <c r="F188" s="454"/>
      <c r="G188" s="452"/>
      <c r="H188" s="453"/>
      <c r="I188" s="454"/>
    </row>
    <row r="189" spans="1:9" x14ac:dyDescent="0.2">
      <c r="A189" s="119" t="s">
        <v>445</v>
      </c>
      <c r="C189" s="120"/>
      <c r="D189" s="452"/>
      <c r="E189" s="453"/>
      <c r="F189" s="454"/>
      <c r="G189" s="452"/>
      <c r="H189" s="453"/>
      <c r="I189" s="454"/>
    </row>
    <row r="190" spans="1:9" x14ac:dyDescent="0.2">
      <c r="A190" s="116"/>
      <c r="B190" s="117"/>
      <c r="C190" s="118"/>
      <c r="D190" s="455"/>
      <c r="E190" s="456"/>
      <c r="F190" s="457"/>
      <c r="G190" s="455"/>
      <c r="H190" s="456"/>
      <c r="I190" s="457"/>
    </row>
    <row r="191" spans="1:9" x14ac:dyDescent="0.2">
      <c r="A191" s="113" t="s">
        <v>446</v>
      </c>
      <c r="B191" s="114"/>
      <c r="C191" s="115"/>
      <c r="D191" s="449"/>
      <c r="E191" s="450"/>
      <c r="F191" s="451"/>
      <c r="G191" s="449"/>
      <c r="H191" s="450"/>
      <c r="I191" s="451"/>
    </row>
    <row r="192" spans="1:9" x14ac:dyDescent="0.2">
      <c r="A192" s="119" t="s">
        <v>447</v>
      </c>
      <c r="C192" s="120"/>
      <c r="D192" s="452"/>
      <c r="E192" s="453"/>
      <c r="F192" s="454"/>
      <c r="G192" s="452"/>
      <c r="H192" s="453"/>
      <c r="I192" s="454"/>
    </row>
    <row r="193" spans="1:10" x14ac:dyDescent="0.2">
      <c r="A193" s="116" t="s">
        <v>448</v>
      </c>
      <c r="B193" s="117"/>
      <c r="C193" s="118"/>
      <c r="D193" s="455"/>
      <c r="E193" s="456"/>
      <c r="F193" s="457"/>
      <c r="G193" s="455"/>
      <c r="H193" s="456"/>
      <c r="I193" s="457"/>
    </row>
    <row r="194" spans="1:10" x14ac:dyDescent="0.2"/>
    <row r="195" spans="1:10" ht="15.6" customHeight="1" x14ac:dyDescent="0.2">
      <c r="A195" s="458" t="s">
        <v>986</v>
      </c>
      <c r="B195" s="352"/>
      <c r="C195" s="352"/>
      <c r="D195" s="352"/>
      <c r="E195" s="352"/>
      <c r="F195" s="352"/>
      <c r="G195" s="352"/>
      <c r="H195" s="352"/>
      <c r="I195" s="352"/>
      <c r="J195" s="352"/>
    </row>
    <row r="196" spans="1:10" x14ac:dyDescent="0.2">
      <c r="A196" s="352"/>
      <c r="B196" s="352"/>
      <c r="C196" s="352"/>
      <c r="D196" s="352"/>
      <c r="E196" s="352"/>
      <c r="F196" s="352"/>
      <c r="G196" s="352"/>
      <c r="H196" s="352"/>
      <c r="I196" s="352"/>
      <c r="J196" s="352"/>
    </row>
    <row r="197" spans="1:10" x14ac:dyDescent="0.2">
      <c r="A197" s="352"/>
      <c r="B197" s="352"/>
      <c r="C197" s="352"/>
      <c r="D197" s="352"/>
      <c r="E197" s="352"/>
      <c r="F197" s="352"/>
      <c r="G197" s="352"/>
      <c r="H197" s="352"/>
      <c r="I197" s="352"/>
      <c r="J197" s="352"/>
    </row>
    <row r="198" spans="1:10" x14ac:dyDescent="0.2">
      <c r="A198" s="352"/>
      <c r="B198" s="352"/>
      <c r="C198" s="352"/>
      <c r="D198" s="352"/>
      <c r="E198" s="352"/>
      <c r="F198" s="352"/>
      <c r="G198" s="352"/>
      <c r="H198" s="352"/>
      <c r="I198" s="352"/>
      <c r="J198" s="352"/>
    </row>
    <row r="199" spans="1:10" x14ac:dyDescent="0.2">
      <c r="A199" s="352"/>
      <c r="B199" s="352"/>
      <c r="C199" s="352"/>
      <c r="D199" s="352"/>
      <c r="E199" s="352"/>
      <c r="F199" s="352"/>
      <c r="G199" s="352"/>
      <c r="H199" s="352"/>
      <c r="I199" s="352"/>
      <c r="J199" s="352"/>
    </row>
    <row r="200" spans="1:10" x14ac:dyDescent="0.2">
      <c r="A200" s="352"/>
      <c r="B200" s="352"/>
      <c r="C200" s="352"/>
      <c r="D200" s="352"/>
      <c r="E200" s="352"/>
      <c r="F200" s="352"/>
      <c r="G200" s="352"/>
      <c r="H200" s="352"/>
      <c r="I200" s="352"/>
      <c r="J200" s="352"/>
    </row>
    <row r="201" spans="1:10" x14ac:dyDescent="0.2">
      <c r="A201" s="352"/>
      <c r="B201" s="352"/>
      <c r="C201" s="352"/>
      <c r="D201" s="352"/>
      <c r="E201" s="352"/>
      <c r="F201" s="352"/>
      <c r="G201" s="352"/>
      <c r="H201" s="352"/>
      <c r="I201" s="352"/>
      <c r="J201" s="352"/>
    </row>
    <row r="202" spans="1:10" x14ac:dyDescent="0.2">
      <c r="A202" s="352"/>
      <c r="B202" s="352"/>
      <c r="C202" s="352"/>
      <c r="D202" s="352"/>
      <c r="E202" s="352"/>
      <c r="F202" s="352"/>
      <c r="G202" s="352"/>
      <c r="H202" s="352"/>
      <c r="I202" s="352"/>
      <c r="J202" s="352"/>
    </row>
    <row r="203" spans="1:10" x14ac:dyDescent="0.2">
      <c r="A203" s="458" t="s">
        <v>987</v>
      </c>
      <c r="B203" s="352"/>
      <c r="C203" s="352"/>
      <c r="D203" s="352"/>
      <c r="E203" s="352"/>
      <c r="F203" s="352"/>
      <c r="G203" s="352"/>
      <c r="H203" s="352"/>
      <c r="I203" s="352"/>
      <c r="J203" s="352"/>
    </row>
    <row r="204" spans="1:10" x14ac:dyDescent="0.2">
      <c r="A204" s="352"/>
      <c r="B204" s="352"/>
      <c r="C204" s="352"/>
      <c r="D204" s="352"/>
      <c r="E204" s="352"/>
      <c r="F204" s="352"/>
      <c r="G204" s="352"/>
      <c r="H204" s="352"/>
      <c r="I204" s="352"/>
      <c r="J204" s="352"/>
    </row>
    <row r="205" spans="1:10" ht="15.75" x14ac:dyDescent="0.25">
      <c r="A205" s="113" t="s">
        <v>449</v>
      </c>
      <c r="B205" s="114"/>
      <c r="C205" s="114"/>
      <c r="D205" s="114"/>
      <c r="E205" s="114"/>
      <c r="F205" s="114"/>
      <c r="G205" s="114"/>
      <c r="H205" s="114"/>
      <c r="I205" s="115"/>
    </row>
    <row r="206" spans="1:10" ht="18.75" x14ac:dyDescent="0.2">
      <c r="A206" s="620"/>
      <c r="B206" s="620"/>
      <c r="C206" s="620"/>
      <c r="D206" s="620"/>
      <c r="E206" s="620"/>
      <c r="F206" s="620"/>
      <c r="G206" s="620"/>
      <c r="H206" s="620"/>
      <c r="I206" s="620"/>
      <c r="J206" s="107"/>
    </row>
    <row r="207" spans="1:10" x14ac:dyDescent="0.2"/>
    <row r="208" spans="1:10" ht="15.75" x14ac:dyDescent="0.25">
      <c r="A208" s="44" t="s">
        <v>37</v>
      </c>
    </row>
    <row r="209" spans="1:10" x14ac:dyDescent="0.2"/>
    <row r="210" spans="1:10" x14ac:dyDescent="0.2">
      <c r="A210" s="228" t="s">
        <v>450</v>
      </c>
      <c r="B210" s="319"/>
      <c r="C210" s="319"/>
      <c r="D210" s="319"/>
      <c r="E210" s="319"/>
      <c r="F210" s="319"/>
      <c r="G210" s="319"/>
      <c r="H210" s="319"/>
      <c r="I210" s="320"/>
    </row>
    <row r="211" spans="1:10" x14ac:dyDescent="0.2">
      <c r="A211" s="324"/>
      <c r="B211" s="325"/>
      <c r="C211" s="325"/>
      <c r="D211" s="325"/>
      <c r="E211" s="325"/>
      <c r="F211" s="325"/>
      <c r="G211" s="325"/>
      <c r="H211" s="325"/>
      <c r="I211" s="326"/>
    </row>
    <row r="212" spans="1:10" ht="20.25" x14ac:dyDescent="0.2">
      <c r="A212" s="617"/>
      <c r="B212" s="618"/>
      <c r="C212" s="618"/>
      <c r="D212" s="618"/>
      <c r="E212" s="618"/>
      <c r="F212" s="618"/>
      <c r="G212" s="618"/>
      <c r="H212" s="618"/>
      <c r="I212" s="619"/>
    </row>
    <row r="213" spans="1:10" x14ac:dyDescent="0.2">
      <c r="A213" s="113" t="s">
        <v>451</v>
      </c>
      <c r="B213" s="114"/>
      <c r="C213" s="114"/>
      <c r="D213" s="114"/>
      <c r="E213" s="115"/>
      <c r="F213" s="623"/>
      <c r="G213" s="624"/>
      <c r="H213" s="624"/>
      <c r="I213" s="625"/>
    </row>
    <row r="214" spans="1:10" x14ac:dyDescent="0.2">
      <c r="A214" s="119" t="s">
        <v>916</v>
      </c>
      <c r="E214" s="120"/>
      <c r="F214" s="626"/>
      <c r="G214" s="627"/>
      <c r="H214" s="627"/>
      <c r="I214" s="628"/>
    </row>
    <row r="215" spans="1:10" x14ac:dyDescent="0.2">
      <c r="A215" s="119" t="s">
        <v>452</v>
      </c>
      <c r="E215" s="120"/>
      <c r="F215" s="626"/>
      <c r="G215" s="627"/>
      <c r="H215" s="627"/>
      <c r="I215" s="628"/>
    </row>
    <row r="216" spans="1:10" x14ac:dyDescent="0.2">
      <c r="A216" s="116"/>
      <c r="B216" s="117"/>
      <c r="C216" s="117"/>
      <c r="D216" s="117"/>
      <c r="E216" s="118"/>
      <c r="F216" s="629"/>
      <c r="G216" s="630"/>
      <c r="H216" s="630"/>
      <c r="I216" s="631"/>
    </row>
    <row r="217" spans="1:10" x14ac:dyDescent="0.2">
      <c r="F217" s="121"/>
      <c r="G217" s="121"/>
      <c r="H217" s="121"/>
      <c r="I217" s="121"/>
    </row>
    <row r="218" spans="1:10" ht="15.6" customHeight="1" x14ac:dyDescent="0.2">
      <c r="A218" s="348" t="s">
        <v>453</v>
      </c>
      <c r="B218" s="349"/>
      <c r="C218" s="349"/>
      <c r="D218" s="349"/>
      <c r="E218" s="349"/>
      <c r="F218" s="349"/>
      <c r="G218" s="349"/>
      <c r="H218" s="349"/>
      <c r="I218" s="350"/>
      <c r="J218" s="100"/>
    </row>
    <row r="219" spans="1:10" x14ac:dyDescent="0.2">
      <c r="A219" s="354"/>
      <c r="B219" s="355"/>
      <c r="C219" s="355"/>
      <c r="D219" s="355"/>
      <c r="E219" s="355"/>
      <c r="F219" s="355"/>
      <c r="G219" s="355"/>
      <c r="H219" s="355"/>
      <c r="I219" s="356"/>
      <c r="J219" s="100"/>
    </row>
    <row r="220" spans="1:10" ht="20.25" x14ac:dyDescent="0.2">
      <c r="A220" s="602"/>
      <c r="B220" s="602"/>
      <c r="C220" s="602"/>
      <c r="D220" s="602"/>
      <c r="E220" s="602"/>
      <c r="F220" s="602"/>
      <c r="G220" s="602"/>
      <c r="H220" s="602"/>
      <c r="I220" s="602"/>
      <c r="J220" s="100"/>
    </row>
    <row r="221" spans="1:10" x14ac:dyDescent="0.2">
      <c r="A221" s="113" t="s">
        <v>451</v>
      </c>
      <c r="B221" s="114"/>
      <c r="C221" s="114"/>
      <c r="D221" s="114"/>
      <c r="E221" s="115"/>
      <c r="F221" s="488"/>
      <c r="G221" s="489"/>
      <c r="H221" s="489"/>
      <c r="I221" s="490"/>
    </row>
    <row r="222" spans="1:10" x14ac:dyDescent="0.2">
      <c r="A222" s="119" t="s">
        <v>916</v>
      </c>
      <c r="E222" s="120"/>
      <c r="F222" s="491"/>
      <c r="G222" s="492"/>
      <c r="H222" s="492"/>
      <c r="I222" s="493"/>
    </row>
    <row r="223" spans="1:10" x14ac:dyDescent="0.2">
      <c r="A223" s="116" t="s">
        <v>452</v>
      </c>
      <c r="B223" s="117"/>
      <c r="C223" s="117"/>
      <c r="D223" s="117"/>
      <c r="E223" s="118"/>
      <c r="F223" s="494"/>
      <c r="G223" s="495"/>
      <c r="H223" s="495"/>
      <c r="I223" s="496"/>
    </row>
    <row r="224" spans="1:10" x14ac:dyDescent="0.2"/>
    <row r="225" spans="1:10" ht="15.75" x14ac:dyDescent="0.25">
      <c r="A225" s="44" t="s">
        <v>988</v>
      </c>
    </row>
    <row r="226" spans="1:10" ht="15.75" x14ac:dyDescent="0.25">
      <c r="A226" s="122" t="s">
        <v>997</v>
      </c>
    </row>
    <row r="227" spans="1:10" x14ac:dyDescent="0.2">
      <c r="A227" s="478" t="s">
        <v>998</v>
      </c>
      <c r="B227" s="352"/>
      <c r="C227" s="352"/>
      <c r="D227" s="352"/>
      <c r="E227" s="352"/>
      <c r="F227" s="352"/>
      <c r="G227" s="352"/>
      <c r="H227" s="352"/>
      <c r="I227" s="352"/>
      <c r="J227" s="352"/>
    </row>
    <row r="228" spans="1:10" x14ac:dyDescent="0.2">
      <c r="A228" s="352"/>
      <c r="B228" s="352"/>
      <c r="C228" s="352"/>
      <c r="D228" s="352"/>
      <c r="E228" s="352"/>
      <c r="F228" s="352"/>
      <c r="G228" s="352"/>
      <c r="H228" s="352"/>
      <c r="I228" s="352"/>
      <c r="J228" s="352"/>
    </row>
    <row r="229" spans="1:10" x14ac:dyDescent="0.2">
      <c r="A229" s="352"/>
      <c r="B229" s="352"/>
      <c r="C229" s="352"/>
      <c r="D229" s="352"/>
      <c r="E229" s="352"/>
      <c r="F229" s="352"/>
      <c r="G229" s="352"/>
      <c r="H229" s="352"/>
      <c r="I229" s="352"/>
      <c r="J229" s="352"/>
    </row>
    <row r="230" spans="1:10" x14ac:dyDescent="0.2">
      <c r="A230" s="352"/>
      <c r="B230" s="352"/>
      <c r="C230" s="352"/>
      <c r="D230" s="352"/>
      <c r="E230" s="352"/>
      <c r="F230" s="352"/>
      <c r="G230" s="352"/>
      <c r="H230" s="352"/>
      <c r="I230" s="352"/>
      <c r="J230" s="352"/>
    </row>
    <row r="231" spans="1:10" x14ac:dyDescent="0.2">
      <c r="A231" s="352"/>
      <c r="B231" s="352"/>
      <c r="C231" s="352"/>
      <c r="D231" s="352"/>
      <c r="E231" s="352"/>
      <c r="F231" s="352"/>
      <c r="G231" s="352"/>
      <c r="H231" s="352"/>
      <c r="I231" s="352"/>
      <c r="J231" s="352"/>
    </row>
    <row r="232" spans="1:10" ht="20.25" customHeight="1" x14ac:dyDescent="0.2">
      <c r="A232" s="352"/>
      <c r="B232" s="352"/>
      <c r="C232" s="352"/>
      <c r="D232" s="352"/>
      <c r="E232" s="352"/>
      <c r="F232" s="352"/>
      <c r="G232" s="352"/>
      <c r="H232" s="352"/>
      <c r="I232" s="352"/>
      <c r="J232" s="352"/>
    </row>
    <row r="233" spans="1:10" x14ac:dyDescent="0.2">
      <c r="A233" s="45" t="s">
        <v>454</v>
      </c>
    </row>
    <row r="234" spans="1:10" x14ac:dyDescent="0.2"/>
    <row r="235" spans="1:10" ht="15" customHeight="1" x14ac:dyDescent="0.2">
      <c r="D235" s="297" t="s">
        <v>455</v>
      </c>
      <c r="E235" s="297"/>
      <c r="F235" s="297" t="s">
        <v>456</v>
      </c>
      <c r="G235" s="297"/>
      <c r="H235" s="297" t="s">
        <v>457</v>
      </c>
      <c r="I235" s="297"/>
    </row>
    <row r="236" spans="1:10" ht="15" customHeight="1" x14ac:dyDescent="0.2">
      <c r="D236" s="297"/>
      <c r="E236" s="297"/>
      <c r="F236" s="297"/>
      <c r="G236" s="297"/>
      <c r="H236" s="297"/>
      <c r="I236" s="297"/>
    </row>
    <row r="237" spans="1:10" x14ac:dyDescent="0.2">
      <c r="D237" s="297"/>
      <c r="E237" s="297"/>
      <c r="F237" s="297"/>
      <c r="G237" s="297"/>
      <c r="H237" s="297"/>
      <c r="I237" s="297"/>
    </row>
    <row r="238" spans="1:10" x14ac:dyDescent="0.2">
      <c r="D238" s="297"/>
      <c r="E238" s="297"/>
      <c r="F238" s="297"/>
      <c r="G238" s="297"/>
      <c r="H238" s="297"/>
      <c r="I238" s="297"/>
    </row>
    <row r="239" spans="1:10" x14ac:dyDescent="0.2">
      <c r="A239" s="113" t="s">
        <v>458</v>
      </c>
      <c r="B239" s="114"/>
      <c r="C239" s="115"/>
      <c r="D239" s="605"/>
      <c r="E239" s="606"/>
      <c r="F239" s="605"/>
      <c r="G239" s="606"/>
      <c r="H239" s="611">
        <f>D239+F239</f>
        <v>0</v>
      </c>
      <c r="I239" s="612"/>
    </row>
    <row r="240" spans="1:10" x14ac:dyDescent="0.2">
      <c r="A240" s="119" t="s">
        <v>459</v>
      </c>
      <c r="C240" s="120"/>
      <c r="D240" s="607"/>
      <c r="E240" s="608"/>
      <c r="F240" s="607"/>
      <c r="G240" s="608"/>
      <c r="H240" s="613"/>
      <c r="I240" s="614"/>
    </row>
    <row r="241" spans="1:9" x14ac:dyDescent="0.2">
      <c r="A241" s="119" t="s">
        <v>460</v>
      </c>
      <c r="C241" s="120"/>
      <c r="D241" s="607"/>
      <c r="E241" s="608"/>
      <c r="F241" s="607"/>
      <c r="G241" s="608"/>
      <c r="H241" s="613"/>
      <c r="I241" s="614"/>
    </row>
    <row r="242" spans="1:9" x14ac:dyDescent="0.2">
      <c r="A242" s="116"/>
      <c r="B242" s="117"/>
      <c r="C242" s="118"/>
      <c r="D242" s="609"/>
      <c r="E242" s="610"/>
      <c r="F242" s="609"/>
      <c r="G242" s="610"/>
      <c r="H242" s="615"/>
      <c r="I242" s="616"/>
    </row>
    <row r="243" spans="1:9" x14ac:dyDescent="0.2">
      <c r="A243" s="113" t="s">
        <v>461</v>
      </c>
      <c r="B243" s="114"/>
      <c r="C243" s="115"/>
      <c r="D243" s="479"/>
      <c r="E243" s="480"/>
      <c r="F243" s="479"/>
      <c r="G243" s="480"/>
      <c r="H243" s="465">
        <f>D243+F243</f>
        <v>0</v>
      </c>
      <c r="I243" s="466"/>
    </row>
    <row r="244" spans="1:9" x14ac:dyDescent="0.2">
      <c r="A244" s="119" t="s">
        <v>462</v>
      </c>
      <c r="C244" s="120"/>
      <c r="D244" s="481"/>
      <c r="E244" s="482"/>
      <c r="F244" s="481"/>
      <c r="G244" s="482"/>
      <c r="H244" s="467"/>
      <c r="I244" s="468"/>
    </row>
    <row r="245" spans="1:9" x14ac:dyDescent="0.2">
      <c r="A245" s="116"/>
      <c r="B245" s="117"/>
      <c r="C245" s="118"/>
      <c r="D245" s="483"/>
      <c r="E245" s="484"/>
      <c r="F245" s="483"/>
      <c r="G245" s="484"/>
      <c r="H245" s="469"/>
      <c r="I245" s="470"/>
    </row>
    <row r="246" spans="1:9" x14ac:dyDescent="0.2">
      <c r="A246" s="113" t="s">
        <v>463</v>
      </c>
      <c r="B246" s="114"/>
      <c r="C246" s="115"/>
      <c r="D246" s="479"/>
      <c r="E246" s="480"/>
      <c r="F246" s="479"/>
      <c r="G246" s="480"/>
      <c r="H246" s="465">
        <f>D246+F246</f>
        <v>0</v>
      </c>
      <c r="I246" s="466"/>
    </row>
    <row r="247" spans="1:9" x14ac:dyDescent="0.2">
      <c r="A247" s="119" t="s">
        <v>462</v>
      </c>
      <c r="C247" s="120"/>
      <c r="D247" s="481"/>
      <c r="E247" s="482"/>
      <c r="F247" s="481"/>
      <c r="G247" s="482"/>
      <c r="H247" s="467"/>
      <c r="I247" s="468"/>
    </row>
    <row r="248" spans="1:9" x14ac:dyDescent="0.2">
      <c r="A248" s="116"/>
      <c r="B248" s="117"/>
      <c r="C248" s="118"/>
      <c r="D248" s="483"/>
      <c r="E248" s="484"/>
      <c r="F248" s="483"/>
      <c r="G248" s="484"/>
      <c r="H248" s="469"/>
      <c r="I248" s="470"/>
    </row>
    <row r="249" spans="1:9" x14ac:dyDescent="0.2">
      <c r="A249" s="113" t="s">
        <v>464</v>
      </c>
      <c r="B249" s="114"/>
      <c r="C249" s="115"/>
      <c r="D249" s="479"/>
      <c r="E249" s="480"/>
      <c r="F249" s="479"/>
      <c r="G249" s="480"/>
      <c r="H249" s="465">
        <f>D249+F249</f>
        <v>0</v>
      </c>
      <c r="I249" s="466"/>
    </row>
    <row r="250" spans="1:9" x14ac:dyDescent="0.2">
      <c r="A250" s="119" t="s">
        <v>465</v>
      </c>
      <c r="C250" s="120"/>
      <c r="D250" s="481"/>
      <c r="E250" s="482"/>
      <c r="F250" s="481"/>
      <c r="G250" s="482"/>
      <c r="H250" s="467"/>
      <c r="I250" s="468"/>
    </row>
    <row r="251" spans="1:9" x14ac:dyDescent="0.2">
      <c r="A251" s="119" t="s">
        <v>466</v>
      </c>
      <c r="C251" s="120"/>
      <c r="D251" s="481"/>
      <c r="E251" s="482"/>
      <c r="F251" s="481"/>
      <c r="G251" s="482"/>
      <c r="H251" s="467"/>
      <c r="I251" s="468"/>
    </row>
    <row r="252" spans="1:9" x14ac:dyDescent="0.2">
      <c r="A252" s="116"/>
      <c r="B252" s="117"/>
      <c r="C252" s="118"/>
      <c r="D252" s="483"/>
      <c r="E252" s="484"/>
      <c r="F252" s="483"/>
      <c r="G252" s="484"/>
      <c r="H252" s="469"/>
      <c r="I252" s="470"/>
    </row>
    <row r="253" spans="1:9" x14ac:dyDescent="0.2">
      <c r="A253" s="113" t="s">
        <v>467</v>
      </c>
      <c r="B253" s="114"/>
      <c r="C253" s="115"/>
      <c r="D253" s="479"/>
      <c r="E253" s="480"/>
      <c r="F253" s="479"/>
      <c r="G253" s="480"/>
      <c r="H253" s="465">
        <f>D253+F253</f>
        <v>0</v>
      </c>
      <c r="I253" s="466"/>
    </row>
    <row r="254" spans="1:9" x14ac:dyDescent="0.2">
      <c r="A254" s="116"/>
      <c r="B254" s="117"/>
      <c r="C254" s="118"/>
      <c r="D254" s="483"/>
      <c r="E254" s="484"/>
      <c r="F254" s="483"/>
      <c r="G254" s="484"/>
      <c r="H254" s="469"/>
      <c r="I254" s="470"/>
    </row>
    <row r="255" spans="1:9" x14ac:dyDescent="0.2">
      <c r="A255" s="113" t="s">
        <v>468</v>
      </c>
      <c r="B255" s="114"/>
      <c r="C255" s="115"/>
      <c r="D255" s="479"/>
      <c r="E255" s="480"/>
      <c r="F255" s="479"/>
      <c r="G255" s="480"/>
      <c r="H255" s="465">
        <f>D255+F255</f>
        <v>0</v>
      </c>
      <c r="I255" s="466"/>
    </row>
    <row r="256" spans="1:9" x14ac:dyDescent="0.2">
      <c r="A256" s="116"/>
      <c r="B256" s="117"/>
      <c r="C256" s="118"/>
      <c r="D256" s="483"/>
      <c r="E256" s="484"/>
      <c r="F256" s="483"/>
      <c r="G256" s="484"/>
      <c r="H256" s="469"/>
      <c r="I256" s="470"/>
    </row>
    <row r="257" spans="1:9" x14ac:dyDescent="0.2">
      <c r="A257" s="113" t="s">
        <v>469</v>
      </c>
      <c r="B257" s="114"/>
      <c r="C257" s="115"/>
      <c r="D257" s="479"/>
      <c r="E257" s="480"/>
      <c r="F257" s="479"/>
      <c r="G257" s="480"/>
      <c r="H257" s="465">
        <f>D257+F257</f>
        <v>0</v>
      </c>
      <c r="I257" s="466"/>
    </row>
    <row r="258" spans="1:9" x14ac:dyDescent="0.2">
      <c r="A258" s="119" t="s">
        <v>470</v>
      </c>
      <c r="C258" s="120"/>
      <c r="D258" s="481"/>
      <c r="E258" s="482"/>
      <c r="F258" s="481"/>
      <c r="G258" s="482"/>
      <c r="H258" s="467"/>
      <c r="I258" s="468"/>
    </row>
    <row r="259" spans="1:9" x14ac:dyDescent="0.2">
      <c r="A259" s="116"/>
      <c r="B259" s="117"/>
      <c r="C259" s="118"/>
      <c r="D259" s="483"/>
      <c r="E259" s="484"/>
      <c r="F259" s="483"/>
      <c r="G259" s="484"/>
      <c r="H259" s="469"/>
      <c r="I259" s="470"/>
    </row>
    <row r="260" spans="1:9" x14ac:dyDescent="0.2">
      <c r="A260" s="113" t="s">
        <v>471</v>
      </c>
      <c r="B260" s="114"/>
      <c r="C260" s="115"/>
      <c r="D260" s="479"/>
      <c r="E260" s="480"/>
      <c r="F260" s="479"/>
      <c r="G260" s="480"/>
      <c r="H260" s="465">
        <f>D260+F260</f>
        <v>0</v>
      </c>
      <c r="I260" s="466"/>
    </row>
    <row r="261" spans="1:9" x14ac:dyDescent="0.2">
      <c r="A261" s="119" t="s">
        <v>470</v>
      </c>
      <c r="C261" s="120"/>
      <c r="D261" s="481"/>
      <c r="E261" s="482"/>
      <c r="F261" s="481"/>
      <c r="G261" s="482"/>
      <c r="H261" s="467"/>
      <c r="I261" s="468"/>
    </row>
    <row r="262" spans="1:9" x14ac:dyDescent="0.2">
      <c r="A262" s="116"/>
      <c r="B262" s="117"/>
      <c r="C262" s="118"/>
      <c r="D262" s="483"/>
      <c r="E262" s="484"/>
      <c r="F262" s="483"/>
      <c r="G262" s="484"/>
      <c r="H262" s="469"/>
      <c r="I262" s="470"/>
    </row>
    <row r="263" spans="1:9" x14ac:dyDescent="0.2">
      <c r="A263" s="113" t="s">
        <v>472</v>
      </c>
      <c r="B263" s="114"/>
      <c r="C263" s="115"/>
      <c r="D263" s="479"/>
      <c r="E263" s="480"/>
      <c r="F263" s="479"/>
      <c r="G263" s="480"/>
      <c r="H263" s="465">
        <f>D263+F263</f>
        <v>0</v>
      </c>
      <c r="I263" s="466"/>
    </row>
    <row r="264" spans="1:9" x14ac:dyDescent="0.2">
      <c r="A264" s="116"/>
      <c r="B264" s="117"/>
      <c r="C264" s="118"/>
      <c r="D264" s="483"/>
      <c r="E264" s="484"/>
      <c r="F264" s="483"/>
      <c r="G264" s="484"/>
      <c r="H264" s="469"/>
      <c r="I264" s="470"/>
    </row>
    <row r="265" spans="1:9" x14ac:dyDescent="0.2">
      <c r="A265" s="113" t="s">
        <v>473</v>
      </c>
      <c r="B265" s="114"/>
      <c r="C265" s="115"/>
      <c r="D265" s="479"/>
      <c r="E265" s="480"/>
      <c r="F265" s="479"/>
      <c r="G265" s="480"/>
      <c r="H265" s="465">
        <f>D265+F265</f>
        <v>0</v>
      </c>
      <c r="I265" s="466"/>
    </row>
    <row r="266" spans="1:9" x14ac:dyDescent="0.2">
      <c r="A266" s="119" t="s">
        <v>474</v>
      </c>
      <c r="C266" s="120"/>
      <c r="D266" s="481"/>
      <c r="E266" s="482"/>
      <c r="F266" s="481"/>
      <c r="G266" s="482"/>
      <c r="H266" s="467"/>
      <c r="I266" s="468"/>
    </row>
    <row r="267" spans="1:9" x14ac:dyDescent="0.2">
      <c r="A267" s="116"/>
      <c r="B267" s="117"/>
      <c r="C267" s="118"/>
      <c r="D267" s="483"/>
      <c r="E267" s="484"/>
      <c r="F267" s="483"/>
      <c r="G267" s="484"/>
      <c r="H267" s="469"/>
      <c r="I267" s="470"/>
    </row>
    <row r="268" spans="1:9" x14ac:dyDescent="0.2">
      <c r="A268" s="113" t="s">
        <v>475</v>
      </c>
      <c r="B268" s="114"/>
      <c r="C268" s="115"/>
      <c r="D268" s="479"/>
      <c r="E268" s="480"/>
      <c r="F268" s="479"/>
      <c r="G268" s="480"/>
      <c r="H268" s="465">
        <f>D268+F268</f>
        <v>0</v>
      </c>
      <c r="I268" s="466"/>
    </row>
    <row r="269" spans="1:9" x14ac:dyDescent="0.2">
      <c r="A269" s="119" t="s">
        <v>476</v>
      </c>
      <c r="C269" s="120"/>
      <c r="D269" s="481"/>
      <c r="E269" s="482"/>
      <c r="F269" s="481"/>
      <c r="G269" s="482"/>
      <c r="H269" s="467"/>
      <c r="I269" s="468"/>
    </row>
    <row r="270" spans="1:9" x14ac:dyDescent="0.2">
      <c r="A270" s="116"/>
      <c r="B270" s="117"/>
      <c r="C270" s="118"/>
      <c r="D270" s="483"/>
      <c r="E270" s="484"/>
      <c r="F270" s="483"/>
      <c r="G270" s="484"/>
      <c r="H270" s="469"/>
      <c r="I270" s="470"/>
    </row>
    <row r="271" spans="1:9" x14ac:dyDescent="0.2">
      <c r="A271" s="113" t="s">
        <v>477</v>
      </c>
      <c r="B271" s="114"/>
      <c r="C271" s="115"/>
      <c r="D271" s="479"/>
      <c r="E271" s="480"/>
      <c r="F271" s="479"/>
      <c r="G271" s="480"/>
      <c r="H271" s="465">
        <f>D271+F271</f>
        <v>0</v>
      </c>
      <c r="I271" s="466"/>
    </row>
    <row r="272" spans="1:9" x14ac:dyDescent="0.2">
      <c r="A272" s="119" t="s">
        <v>478</v>
      </c>
      <c r="C272" s="120"/>
      <c r="D272" s="481"/>
      <c r="E272" s="482"/>
      <c r="F272" s="481"/>
      <c r="G272" s="482"/>
      <c r="H272" s="467"/>
      <c r="I272" s="468"/>
    </row>
    <row r="273" spans="1:9" x14ac:dyDescent="0.2">
      <c r="A273" s="119" t="s">
        <v>479</v>
      </c>
      <c r="C273" s="120"/>
      <c r="D273" s="481"/>
      <c r="E273" s="482"/>
      <c r="F273" s="481"/>
      <c r="G273" s="482"/>
      <c r="H273" s="467"/>
      <c r="I273" s="468"/>
    </row>
    <row r="274" spans="1:9" x14ac:dyDescent="0.2">
      <c r="A274" s="116"/>
      <c r="B274" s="117"/>
      <c r="C274" s="118"/>
      <c r="D274" s="483"/>
      <c r="E274" s="484"/>
      <c r="F274" s="483"/>
      <c r="G274" s="484"/>
      <c r="H274" s="469"/>
      <c r="I274" s="470"/>
    </row>
    <row r="275" spans="1:9" x14ac:dyDescent="0.2">
      <c r="A275" s="113" t="s">
        <v>480</v>
      </c>
      <c r="B275" s="114"/>
      <c r="C275" s="115"/>
      <c r="D275" s="479"/>
      <c r="E275" s="480"/>
      <c r="F275" s="479"/>
      <c r="G275" s="480"/>
      <c r="H275" s="465">
        <f>D275+F275</f>
        <v>0</v>
      </c>
      <c r="I275" s="466"/>
    </row>
    <row r="276" spans="1:9" x14ac:dyDescent="0.2">
      <c r="A276" s="119" t="s">
        <v>481</v>
      </c>
      <c r="C276" s="120"/>
      <c r="D276" s="481"/>
      <c r="E276" s="482"/>
      <c r="F276" s="481"/>
      <c r="G276" s="482"/>
      <c r="H276" s="467"/>
      <c r="I276" s="468"/>
    </row>
    <row r="277" spans="1:9" x14ac:dyDescent="0.2">
      <c r="A277" s="119" t="s">
        <v>482</v>
      </c>
      <c r="C277" s="120"/>
      <c r="D277" s="481"/>
      <c r="E277" s="482"/>
      <c r="F277" s="481"/>
      <c r="G277" s="482"/>
      <c r="H277" s="467"/>
      <c r="I277" s="468"/>
    </row>
    <row r="278" spans="1:9" x14ac:dyDescent="0.2">
      <c r="A278" s="116"/>
      <c r="B278" s="117"/>
      <c r="C278" s="118"/>
      <c r="D278" s="483"/>
      <c r="E278" s="484"/>
      <c r="F278" s="483"/>
      <c r="G278" s="484"/>
      <c r="H278" s="469"/>
      <c r="I278" s="470"/>
    </row>
    <row r="279" spans="1:9" x14ac:dyDescent="0.2">
      <c r="A279" s="113" t="s">
        <v>483</v>
      </c>
      <c r="B279" s="114"/>
      <c r="C279" s="115"/>
      <c r="D279" s="479"/>
      <c r="E279" s="480"/>
      <c r="F279" s="479"/>
      <c r="G279" s="480"/>
      <c r="H279" s="465">
        <f>D279+F279</f>
        <v>0</v>
      </c>
      <c r="I279" s="466"/>
    </row>
    <row r="280" spans="1:9" x14ac:dyDescent="0.2">
      <c r="A280" s="119" t="s">
        <v>484</v>
      </c>
      <c r="C280" s="120"/>
      <c r="D280" s="481"/>
      <c r="E280" s="482"/>
      <c r="F280" s="481"/>
      <c r="G280" s="482"/>
      <c r="H280" s="467"/>
      <c r="I280" s="468"/>
    </row>
    <row r="281" spans="1:9" x14ac:dyDescent="0.2">
      <c r="A281" s="119" t="s">
        <v>485</v>
      </c>
      <c r="C281" s="120"/>
      <c r="D281" s="481"/>
      <c r="E281" s="482"/>
      <c r="F281" s="481"/>
      <c r="G281" s="482"/>
      <c r="H281" s="467"/>
      <c r="I281" s="468"/>
    </row>
    <row r="282" spans="1:9" x14ac:dyDescent="0.2">
      <c r="A282" s="116"/>
      <c r="B282" s="117"/>
      <c r="C282" s="118"/>
      <c r="D282" s="483"/>
      <c r="E282" s="484"/>
      <c r="F282" s="483"/>
      <c r="G282" s="484"/>
      <c r="H282" s="469"/>
      <c r="I282" s="470"/>
    </row>
    <row r="283" spans="1:9" x14ac:dyDescent="0.2">
      <c r="A283" s="113" t="s">
        <v>486</v>
      </c>
      <c r="B283" s="114"/>
      <c r="C283" s="115"/>
      <c r="D283" s="479"/>
      <c r="E283" s="480"/>
      <c r="F283" s="479"/>
      <c r="G283" s="480"/>
      <c r="H283" s="465">
        <f>D283+F283</f>
        <v>0</v>
      </c>
      <c r="I283" s="466"/>
    </row>
    <row r="284" spans="1:9" x14ac:dyDescent="0.2">
      <c r="A284" s="119" t="s">
        <v>487</v>
      </c>
      <c r="C284" s="120"/>
      <c r="D284" s="481"/>
      <c r="E284" s="482"/>
      <c r="F284" s="481"/>
      <c r="G284" s="482"/>
      <c r="H284" s="467"/>
      <c r="I284" s="468"/>
    </row>
    <row r="285" spans="1:9" x14ac:dyDescent="0.2">
      <c r="A285" s="119" t="s">
        <v>488</v>
      </c>
      <c r="C285" s="120"/>
      <c r="D285" s="481"/>
      <c r="E285" s="482"/>
      <c r="F285" s="481"/>
      <c r="G285" s="482"/>
      <c r="H285" s="467"/>
      <c r="I285" s="468"/>
    </row>
    <row r="286" spans="1:9" x14ac:dyDescent="0.2">
      <c r="A286" s="123" t="s">
        <v>489</v>
      </c>
      <c r="C286" s="120"/>
      <c r="D286" s="481"/>
      <c r="E286" s="482"/>
      <c r="F286" s="481"/>
      <c r="G286" s="482"/>
      <c r="H286" s="467"/>
      <c r="I286" s="468"/>
    </row>
    <row r="287" spans="1:9" x14ac:dyDescent="0.2">
      <c r="A287" s="123" t="s">
        <v>999</v>
      </c>
      <c r="C287" s="120"/>
      <c r="D287" s="481"/>
      <c r="E287" s="482"/>
      <c r="F287" s="481"/>
      <c r="G287" s="482"/>
      <c r="H287" s="467"/>
      <c r="I287" s="468"/>
    </row>
    <row r="288" spans="1:9" x14ac:dyDescent="0.2">
      <c r="A288" s="124"/>
      <c r="B288" s="117"/>
      <c r="C288" s="118"/>
      <c r="D288" s="483"/>
      <c r="E288" s="484"/>
      <c r="F288" s="483"/>
      <c r="G288" s="484"/>
      <c r="H288" s="469"/>
      <c r="I288" s="470"/>
    </row>
    <row r="289" spans="1:10" x14ac:dyDescent="0.2">
      <c r="A289" s="236" t="s">
        <v>490</v>
      </c>
      <c r="B289" s="237"/>
      <c r="C289" s="238"/>
      <c r="D289" s="465">
        <f>SUM(D239:E288)</f>
        <v>0</v>
      </c>
      <c r="E289" s="466"/>
      <c r="F289" s="465">
        <f>SUM(F239:G288)</f>
        <v>0</v>
      </c>
      <c r="G289" s="466"/>
      <c r="H289" s="465">
        <f>D289+F289</f>
        <v>0</v>
      </c>
      <c r="I289" s="466"/>
    </row>
    <row r="290" spans="1:10" ht="15.6" customHeight="1" x14ac:dyDescent="0.2">
      <c r="A290" s="239"/>
      <c r="B290" s="240"/>
      <c r="C290" s="241"/>
      <c r="D290" s="467"/>
      <c r="E290" s="468"/>
      <c r="F290" s="467"/>
      <c r="G290" s="468"/>
      <c r="H290" s="467"/>
      <c r="I290" s="468"/>
    </row>
    <row r="291" spans="1:10" x14ac:dyDescent="0.2">
      <c r="A291" s="242"/>
      <c r="B291" s="243"/>
      <c r="C291" s="244"/>
      <c r="D291" s="469"/>
      <c r="E291" s="470"/>
      <c r="F291" s="469"/>
      <c r="G291" s="470"/>
      <c r="H291" s="469"/>
      <c r="I291" s="470"/>
    </row>
    <row r="292" spans="1:10" x14ac:dyDescent="0.2"/>
    <row r="293" spans="1:10" x14ac:dyDescent="0.2">
      <c r="A293" s="255" t="s">
        <v>989</v>
      </c>
      <c r="B293" s="255"/>
      <c r="C293" s="255"/>
      <c r="D293" s="255"/>
      <c r="E293" s="255"/>
      <c r="F293" s="255"/>
      <c r="G293" s="255"/>
      <c r="H293" s="255"/>
      <c r="I293" s="255"/>
      <c r="J293" s="255"/>
    </row>
    <row r="294" spans="1:10" x14ac:dyDescent="0.2">
      <c r="A294" s="255"/>
      <c r="B294" s="255"/>
      <c r="C294" s="255"/>
      <c r="D294" s="255"/>
      <c r="E294" s="255"/>
      <c r="F294" s="255"/>
      <c r="G294" s="255"/>
      <c r="H294" s="255"/>
      <c r="I294" s="255"/>
      <c r="J294" s="255"/>
    </row>
    <row r="295" spans="1:10" x14ac:dyDescent="0.2">
      <c r="A295" s="255"/>
      <c r="B295" s="255"/>
      <c r="C295" s="255"/>
      <c r="D295" s="255"/>
      <c r="E295" s="255"/>
      <c r="F295" s="255"/>
      <c r="G295" s="255"/>
      <c r="H295" s="255"/>
      <c r="I295" s="255"/>
      <c r="J295" s="255"/>
    </row>
    <row r="296" spans="1:10" ht="15" customHeight="1" x14ac:dyDescent="0.2">
      <c r="A296" s="478" t="s">
        <v>1000</v>
      </c>
      <c r="B296" s="478"/>
      <c r="C296" s="478"/>
      <c r="D296" s="478"/>
      <c r="E296" s="478"/>
      <c r="F296" s="478"/>
      <c r="G296" s="478"/>
      <c r="H296" s="478"/>
      <c r="I296" s="478"/>
      <c r="J296" s="478"/>
    </row>
    <row r="297" spans="1:10" x14ac:dyDescent="0.2">
      <c r="A297" s="478"/>
      <c r="B297" s="478"/>
      <c r="C297" s="478"/>
      <c r="D297" s="478"/>
      <c r="E297" s="478"/>
      <c r="F297" s="478"/>
      <c r="G297" s="478"/>
      <c r="H297" s="478"/>
      <c r="I297" s="478"/>
      <c r="J297" s="478"/>
    </row>
    <row r="298" spans="1:10" x14ac:dyDescent="0.2">
      <c r="A298" s="478"/>
      <c r="B298" s="478"/>
      <c r="C298" s="478"/>
      <c r="D298" s="478"/>
      <c r="E298" s="478"/>
      <c r="F298" s="478"/>
      <c r="G298" s="478"/>
      <c r="H298" s="478"/>
      <c r="I298" s="478"/>
      <c r="J298" s="478"/>
    </row>
    <row r="299" spans="1:10" x14ac:dyDescent="0.2">
      <c r="A299" s="478"/>
      <c r="B299" s="478"/>
      <c r="C299" s="478"/>
      <c r="D299" s="478"/>
      <c r="E299" s="478"/>
      <c r="F299" s="478"/>
      <c r="G299" s="478"/>
      <c r="H299" s="478"/>
      <c r="I299" s="478"/>
      <c r="J299" s="478"/>
    </row>
    <row r="300" spans="1:10" x14ac:dyDescent="0.2">
      <c r="A300" s="478"/>
      <c r="B300" s="478"/>
      <c r="C300" s="478"/>
      <c r="D300" s="478"/>
      <c r="E300" s="478"/>
      <c r="F300" s="478"/>
      <c r="G300" s="478"/>
      <c r="H300" s="478"/>
      <c r="I300" s="478"/>
      <c r="J300" s="478"/>
    </row>
    <row r="301" spans="1:10" x14ac:dyDescent="0.2">
      <c r="A301" s="478"/>
      <c r="B301" s="478"/>
      <c r="C301" s="478"/>
      <c r="D301" s="478"/>
      <c r="E301" s="478"/>
      <c r="F301" s="478"/>
      <c r="G301" s="478"/>
      <c r="H301" s="478"/>
      <c r="I301" s="478"/>
      <c r="J301" s="478"/>
    </row>
    <row r="302" spans="1:10" x14ac:dyDescent="0.2">
      <c r="A302" s="478"/>
      <c r="B302" s="478"/>
      <c r="C302" s="478"/>
      <c r="D302" s="478"/>
      <c r="E302" s="478"/>
      <c r="F302" s="478"/>
      <c r="G302" s="478"/>
      <c r="H302" s="478"/>
      <c r="I302" s="478"/>
      <c r="J302" s="478"/>
    </row>
    <row r="303" spans="1:10" x14ac:dyDescent="0.2">
      <c r="A303" s="99"/>
      <c r="B303" s="99"/>
      <c r="C303" s="99"/>
      <c r="D303" s="99"/>
      <c r="E303" s="99"/>
      <c r="F303" s="99"/>
      <c r="G303" s="99"/>
      <c r="H303" s="99"/>
      <c r="I303" s="99"/>
      <c r="J303" s="99"/>
    </row>
    <row r="304" spans="1:10" ht="15.6" customHeight="1" x14ac:dyDescent="0.2">
      <c r="A304" s="352" t="s">
        <v>491</v>
      </c>
      <c r="B304" s="352"/>
      <c r="C304" s="352"/>
      <c r="D304" s="352"/>
      <c r="E304" s="352"/>
      <c r="F304" s="352"/>
      <c r="G304" s="352"/>
      <c r="H304" s="352"/>
      <c r="I304" s="352"/>
      <c r="J304" s="352"/>
    </row>
    <row r="305" spans="1:10" x14ac:dyDescent="0.2">
      <c r="A305" s="352"/>
      <c r="B305" s="352"/>
      <c r="C305" s="352"/>
      <c r="D305" s="352"/>
      <c r="E305" s="352"/>
      <c r="F305" s="352"/>
      <c r="G305" s="352"/>
      <c r="H305" s="352"/>
      <c r="I305" s="352"/>
      <c r="J305" s="352"/>
    </row>
    <row r="306" spans="1:10" ht="20.25" x14ac:dyDescent="0.2">
      <c r="A306" s="234"/>
      <c r="B306" s="234"/>
      <c r="C306" s="234"/>
      <c r="D306" s="234"/>
      <c r="E306" s="234"/>
      <c r="F306" s="234"/>
      <c r="G306" s="234"/>
      <c r="H306" s="234"/>
      <c r="I306" s="234"/>
      <c r="J306" s="100"/>
    </row>
    <row r="307" spans="1:10" x14ac:dyDescent="0.2"/>
    <row r="308" spans="1:10" x14ac:dyDescent="0.2">
      <c r="A308" s="471" t="s">
        <v>492</v>
      </c>
      <c r="B308" s="352"/>
      <c r="C308" s="352"/>
      <c r="D308" s="352"/>
      <c r="E308" s="352"/>
      <c r="F308" s="352"/>
      <c r="G308" s="352"/>
      <c r="H308" s="352"/>
      <c r="I308" s="352"/>
      <c r="J308" s="352"/>
    </row>
    <row r="309" spans="1:10" x14ac:dyDescent="0.2">
      <c r="A309" s="352"/>
      <c r="B309" s="352"/>
      <c r="C309" s="352"/>
      <c r="D309" s="352"/>
      <c r="E309" s="352"/>
      <c r="F309" s="352"/>
      <c r="G309" s="352"/>
      <c r="H309" s="352"/>
      <c r="I309" s="352"/>
      <c r="J309" s="352"/>
    </row>
    <row r="310" spans="1:10" x14ac:dyDescent="0.2">
      <c r="D310" s="297" t="s">
        <v>455</v>
      </c>
      <c r="E310" s="297"/>
      <c r="F310" s="297" t="s">
        <v>456</v>
      </c>
      <c r="G310" s="297"/>
      <c r="H310" s="297" t="s">
        <v>457</v>
      </c>
      <c r="I310" s="297"/>
    </row>
    <row r="311" spans="1:10" x14ac:dyDescent="0.2">
      <c r="D311" s="297"/>
      <c r="E311" s="297"/>
      <c r="F311" s="297"/>
      <c r="G311" s="297"/>
      <c r="H311" s="297"/>
      <c r="I311" s="297"/>
    </row>
    <row r="312" spans="1:10" x14ac:dyDescent="0.2">
      <c r="D312" s="297"/>
      <c r="E312" s="297"/>
      <c r="F312" s="297"/>
      <c r="G312" s="297"/>
      <c r="H312" s="297"/>
      <c r="I312" s="297"/>
    </row>
    <row r="313" spans="1:10" x14ac:dyDescent="0.2">
      <c r="D313" s="297"/>
      <c r="E313" s="297"/>
      <c r="F313" s="297"/>
      <c r="G313" s="297"/>
      <c r="H313" s="297"/>
      <c r="I313" s="297"/>
    </row>
    <row r="314" spans="1:10" x14ac:dyDescent="0.2">
      <c r="A314" s="113" t="s">
        <v>458</v>
      </c>
      <c r="B314" s="114"/>
      <c r="C314" s="115"/>
      <c r="D314" s="358"/>
      <c r="E314" s="360"/>
      <c r="F314" s="358"/>
      <c r="G314" s="360"/>
      <c r="H314" s="472">
        <f>D314+F314</f>
        <v>0</v>
      </c>
      <c r="I314" s="473"/>
    </row>
    <row r="315" spans="1:10" x14ac:dyDescent="0.2">
      <c r="A315" s="119" t="s">
        <v>459</v>
      </c>
      <c r="C315" s="120"/>
      <c r="D315" s="361"/>
      <c r="E315" s="363"/>
      <c r="F315" s="361"/>
      <c r="G315" s="363"/>
      <c r="H315" s="474"/>
      <c r="I315" s="475"/>
    </row>
    <row r="316" spans="1:10" x14ac:dyDescent="0.2">
      <c r="A316" s="119" t="s">
        <v>460</v>
      </c>
      <c r="C316" s="120"/>
      <c r="D316" s="361"/>
      <c r="E316" s="363"/>
      <c r="F316" s="361"/>
      <c r="G316" s="363"/>
      <c r="H316" s="474"/>
      <c r="I316" s="475"/>
    </row>
    <row r="317" spans="1:10" x14ac:dyDescent="0.2">
      <c r="A317" s="116"/>
      <c r="B317" s="117"/>
      <c r="C317" s="118"/>
      <c r="D317" s="364"/>
      <c r="E317" s="366"/>
      <c r="F317" s="364"/>
      <c r="G317" s="366"/>
      <c r="H317" s="476"/>
      <c r="I317" s="477"/>
    </row>
    <row r="318" spans="1:10" x14ac:dyDescent="0.2">
      <c r="A318" s="113" t="s">
        <v>461</v>
      </c>
      <c r="B318" s="114"/>
      <c r="C318" s="115"/>
      <c r="D318" s="437"/>
      <c r="E318" s="438"/>
      <c r="F318" s="437"/>
      <c r="G318" s="438"/>
      <c r="H318" s="443">
        <f>D318+F318</f>
        <v>0</v>
      </c>
      <c r="I318" s="444"/>
    </row>
    <row r="319" spans="1:10" x14ac:dyDescent="0.2">
      <c r="A319" s="119" t="s">
        <v>493</v>
      </c>
      <c r="C319" s="120"/>
      <c r="D319" s="439"/>
      <c r="E319" s="440"/>
      <c r="F319" s="439"/>
      <c r="G319" s="440"/>
      <c r="H319" s="445"/>
      <c r="I319" s="446"/>
    </row>
    <row r="320" spans="1:10" x14ac:dyDescent="0.2">
      <c r="A320" s="116"/>
      <c r="B320" s="117"/>
      <c r="C320" s="118"/>
      <c r="D320" s="441"/>
      <c r="E320" s="442"/>
      <c r="F320" s="441"/>
      <c r="G320" s="442"/>
      <c r="H320" s="447"/>
      <c r="I320" s="448"/>
    </row>
    <row r="321" spans="1:9" x14ac:dyDescent="0.2">
      <c r="A321" s="113" t="s">
        <v>463</v>
      </c>
      <c r="B321" s="114"/>
      <c r="C321" s="115"/>
      <c r="D321" s="437"/>
      <c r="E321" s="438"/>
      <c r="F321" s="437"/>
      <c r="G321" s="438"/>
      <c r="H321" s="443">
        <f>D321+F321</f>
        <v>0</v>
      </c>
      <c r="I321" s="444"/>
    </row>
    <row r="322" spans="1:9" x14ac:dyDescent="0.2">
      <c r="A322" s="119" t="s">
        <v>493</v>
      </c>
      <c r="C322" s="120"/>
      <c r="D322" s="439"/>
      <c r="E322" s="440"/>
      <c r="F322" s="439"/>
      <c r="G322" s="440"/>
      <c r="H322" s="445"/>
      <c r="I322" s="446"/>
    </row>
    <row r="323" spans="1:9" x14ac:dyDescent="0.2">
      <c r="A323" s="116"/>
      <c r="B323" s="117"/>
      <c r="C323" s="118"/>
      <c r="D323" s="441"/>
      <c r="E323" s="442"/>
      <c r="F323" s="441"/>
      <c r="G323" s="442"/>
      <c r="H323" s="447"/>
      <c r="I323" s="448"/>
    </row>
    <row r="324" spans="1:9" x14ac:dyDescent="0.2">
      <c r="A324" s="113" t="s">
        <v>464</v>
      </c>
      <c r="B324" s="114"/>
      <c r="C324" s="115"/>
      <c r="D324" s="437"/>
      <c r="E324" s="438"/>
      <c r="F324" s="437"/>
      <c r="G324" s="438"/>
      <c r="H324" s="443">
        <f>D324+F324</f>
        <v>0</v>
      </c>
      <c r="I324" s="444"/>
    </row>
    <row r="325" spans="1:9" x14ac:dyDescent="0.2">
      <c r="A325" s="119" t="s">
        <v>465</v>
      </c>
      <c r="C325" s="120"/>
      <c r="D325" s="439"/>
      <c r="E325" s="440"/>
      <c r="F325" s="439"/>
      <c r="G325" s="440"/>
      <c r="H325" s="445"/>
      <c r="I325" s="446"/>
    </row>
    <row r="326" spans="1:9" x14ac:dyDescent="0.2">
      <c r="A326" s="119" t="s">
        <v>466</v>
      </c>
      <c r="C326" s="120"/>
      <c r="D326" s="439"/>
      <c r="E326" s="440"/>
      <c r="F326" s="439"/>
      <c r="G326" s="440"/>
      <c r="H326" s="445"/>
      <c r="I326" s="446"/>
    </row>
    <row r="327" spans="1:9" x14ac:dyDescent="0.2">
      <c r="A327" s="116"/>
      <c r="B327" s="117"/>
      <c r="C327" s="118"/>
      <c r="D327" s="441"/>
      <c r="E327" s="442"/>
      <c r="F327" s="441"/>
      <c r="G327" s="442"/>
      <c r="H327" s="447"/>
      <c r="I327" s="448"/>
    </row>
    <row r="328" spans="1:9" x14ac:dyDescent="0.2">
      <c r="A328" s="113" t="s">
        <v>467</v>
      </c>
      <c r="B328" s="114"/>
      <c r="C328" s="115"/>
      <c r="D328" s="437"/>
      <c r="E328" s="438"/>
      <c r="F328" s="437"/>
      <c r="G328" s="438"/>
      <c r="H328" s="443">
        <f>D328+F328</f>
        <v>0</v>
      </c>
      <c r="I328" s="444"/>
    </row>
    <row r="329" spans="1:9" x14ac:dyDescent="0.2">
      <c r="A329" s="116"/>
      <c r="B329" s="117"/>
      <c r="C329" s="118"/>
      <c r="D329" s="441"/>
      <c r="E329" s="442"/>
      <c r="F329" s="441"/>
      <c r="G329" s="442"/>
      <c r="H329" s="447"/>
      <c r="I329" s="448"/>
    </row>
    <row r="330" spans="1:9" x14ac:dyDescent="0.2">
      <c r="A330" s="113" t="s">
        <v>468</v>
      </c>
      <c r="B330" s="114"/>
      <c r="C330" s="115"/>
      <c r="D330" s="437"/>
      <c r="E330" s="438"/>
      <c r="F330" s="437"/>
      <c r="G330" s="438"/>
      <c r="H330" s="443">
        <f>D330+F330</f>
        <v>0</v>
      </c>
      <c r="I330" s="444"/>
    </row>
    <row r="331" spans="1:9" x14ac:dyDescent="0.2">
      <c r="A331" s="116"/>
      <c r="B331" s="117"/>
      <c r="C331" s="118"/>
      <c r="D331" s="441"/>
      <c r="E331" s="442"/>
      <c r="F331" s="441"/>
      <c r="G331" s="442"/>
      <c r="H331" s="447"/>
      <c r="I331" s="448"/>
    </row>
    <row r="332" spans="1:9" x14ac:dyDescent="0.2">
      <c r="A332" s="113" t="s">
        <v>469</v>
      </c>
      <c r="B332" s="114"/>
      <c r="C332" s="115"/>
      <c r="D332" s="437"/>
      <c r="E332" s="438"/>
      <c r="F332" s="437"/>
      <c r="G332" s="438"/>
      <c r="H332" s="443">
        <f>D332+F332</f>
        <v>0</v>
      </c>
      <c r="I332" s="444"/>
    </row>
    <row r="333" spans="1:9" x14ac:dyDescent="0.2">
      <c r="A333" s="119" t="s">
        <v>470</v>
      </c>
      <c r="C333" s="120"/>
      <c r="D333" s="439"/>
      <c r="E333" s="440"/>
      <c r="F333" s="439"/>
      <c r="G333" s="440"/>
      <c r="H333" s="445"/>
      <c r="I333" s="446"/>
    </row>
    <row r="334" spans="1:9" x14ac:dyDescent="0.2">
      <c r="A334" s="116"/>
      <c r="B334" s="117"/>
      <c r="C334" s="118"/>
      <c r="D334" s="441"/>
      <c r="E334" s="442"/>
      <c r="F334" s="441"/>
      <c r="G334" s="442"/>
      <c r="H334" s="447"/>
      <c r="I334" s="448"/>
    </row>
    <row r="335" spans="1:9" x14ac:dyDescent="0.2">
      <c r="A335" s="113" t="s">
        <v>471</v>
      </c>
      <c r="B335" s="114"/>
      <c r="C335" s="115"/>
      <c r="D335" s="437"/>
      <c r="E335" s="438"/>
      <c r="F335" s="437"/>
      <c r="G335" s="438"/>
      <c r="H335" s="443">
        <f>D335+F335</f>
        <v>0</v>
      </c>
      <c r="I335" s="444"/>
    </row>
    <row r="336" spans="1:9" x14ac:dyDescent="0.2">
      <c r="A336" s="119" t="s">
        <v>470</v>
      </c>
      <c r="C336" s="120"/>
      <c r="D336" s="439"/>
      <c r="E336" s="440"/>
      <c r="F336" s="439"/>
      <c r="G336" s="440"/>
      <c r="H336" s="445"/>
      <c r="I336" s="446"/>
    </row>
    <row r="337" spans="1:9" x14ac:dyDescent="0.2">
      <c r="A337" s="116"/>
      <c r="B337" s="117"/>
      <c r="C337" s="118"/>
      <c r="D337" s="441"/>
      <c r="E337" s="442"/>
      <c r="F337" s="441"/>
      <c r="G337" s="442"/>
      <c r="H337" s="447"/>
      <c r="I337" s="448"/>
    </row>
    <row r="338" spans="1:9" x14ac:dyDescent="0.2">
      <c r="A338" s="113" t="s">
        <v>472</v>
      </c>
      <c r="B338" s="114"/>
      <c r="C338" s="115"/>
      <c r="D338" s="437"/>
      <c r="E338" s="438"/>
      <c r="F338" s="437"/>
      <c r="G338" s="438"/>
      <c r="H338" s="443">
        <f>D338+F338</f>
        <v>0</v>
      </c>
      <c r="I338" s="444"/>
    </row>
    <row r="339" spans="1:9" x14ac:dyDescent="0.2">
      <c r="A339" s="116"/>
      <c r="B339" s="117"/>
      <c r="C339" s="118"/>
      <c r="D339" s="441"/>
      <c r="E339" s="442"/>
      <c r="F339" s="441"/>
      <c r="G339" s="442"/>
      <c r="H339" s="447"/>
      <c r="I339" s="448"/>
    </row>
    <row r="340" spans="1:9" x14ac:dyDescent="0.2">
      <c r="A340" s="113" t="s">
        <v>473</v>
      </c>
      <c r="B340" s="114"/>
      <c r="C340" s="115"/>
      <c r="D340" s="437"/>
      <c r="E340" s="438"/>
      <c r="F340" s="437"/>
      <c r="G340" s="438"/>
      <c r="H340" s="443">
        <f>D340+F340</f>
        <v>0</v>
      </c>
      <c r="I340" s="444"/>
    </row>
    <row r="341" spans="1:9" x14ac:dyDescent="0.2">
      <c r="A341" s="119" t="s">
        <v>474</v>
      </c>
      <c r="C341" s="120"/>
      <c r="D341" s="439"/>
      <c r="E341" s="440"/>
      <c r="F341" s="439"/>
      <c r="G341" s="440"/>
      <c r="H341" s="445"/>
      <c r="I341" s="446"/>
    </row>
    <row r="342" spans="1:9" x14ac:dyDescent="0.2">
      <c r="A342" s="116"/>
      <c r="B342" s="117"/>
      <c r="C342" s="118"/>
      <c r="D342" s="441"/>
      <c r="E342" s="442"/>
      <c r="F342" s="441"/>
      <c r="G342" s="442"/>
      <c r="H342" s="447"/>
      <c r="I342" s="448"/>
    </row>
    <row r="343" spans="1:9" x14ac:dyDescent="0.2">
      <c r="A343" s="113" t="s">
        <v>475</v>
      </c>
      <c r="B343" s="114"/>
      <c r="C343" s="115"/>
      <c r="D343" s="437"/>
      <c r="E343" s="438"/>
      <c r="F343" s="437"/>
      <c r="G343" s="438"/>
      <c r="H343" s="443">
        <f>D343+F343</f>
        <v>0</v>
      </c>
      <c r="I343" s="444"/>
    </row>
    <row r="344" spans="1:9" x14ac:dyDescent="0.2">
      <c r="A344" s="119" t="s">
        <v>476</v>
      </c>
      <c r="C344" s="120"/>
      <c r="D344" s="439"/>
      <c r="E344" s="440"/>
      <c r="F344" s="439"/>
      <c r="G344" s="440"/>
      <c r="H344" s="445"/>
      <c r="I344" s="446"/>
    </row>
    <row r="345" spans="1:9" x14ac:dyDescent="0.2">
      <c r="A345" s="116"/>
      <c r="B345" s="117"/>
      <c r="C345" s="118"/>
      <c r="D345" s="441"/>
      <c r="E345" s="442"/>
      <c r="F345" s="441"/>
      <c r="G345" s="442"/>
      <c r="H345" s="447"/>
      <c r="I345" s="448"/>
    </row>
    <row r="346" spans="1:9" x14ac:dyDescent="0.2">
      <c r="A346" s="113" t="s">
        <v>477</v>
      </c>
      <c r="B346" s="114"/>
      <c r="C346" s="115"/>
      <c r="D346" s="437"/>
      <c r="E346" s="438"/>
      <c r="F346" s="437"/>
      <c r="G346" s="438"/>
      <c r="H346" s="443">
        <f>D346+F346</f>
        <v>0</v>
      </c>
      <c r="I346" s="444"/>
    </row>
    <row r="347" spans="1:9" x14ac:dyDescent="0.2">
      <c r="A347" s="119" t="s">
        <v>478</v>
      </c>
      <c r="C347" s="120"/>
      <c r="D347" s="439"/>
      <c r="E347" s="440"/>
      <c r="F347" s="439"/>
      <c r="G347" s="440"/>
      <c r="H347" s="445"/>
      <c r="I347" s="446"/>
    </row>
    <row r="348" spans="1:9" x14ac:dyDescent="0.2">
      <c r="A348" s="119" t="s">
        <v>479</v>
      </c>
      <c r="C348" s="120"/>
      <c r="D348" s="439"/>
      <c r="E348" s="440"/>
      <c r="F348" s="439"/>
      <c r="G348" s="440"/>
      <c r="H348" s="445"/>
      <c r="I348" s="446"/>
    </row>
    <row r="349" spans="1:9" x14ac:dyDescent="0.2">
      <c r="A349" s="116"/>
      <c r="B349" s="117"/>
      <c r="C349" s="118"/>
      <c r="D349" s="441"/>
      <c r="E349" s="442"/>
      <c r="F349" s="441"/>
      <c r="G349" s="442"/>
      <c r="H349" s="447"/>
      <c r="I349" s="448"/>
    </row>
    <row r="350" spans="1:9" x14ac:dyDescent="0.2">
      <c r="A350" s="113" t="s">
        <v>480</v>
      </c>
      <c r="B350" s="114"/>
      <c r="C350" s="115"/>
      <c r="D350" s="437"/>
      <c r="E350" s="438"/>
      <c r="F350" s="437"/>
      <c r="G350" s="438"/>
      <c r="H350" s="443">
        <f>D350+F350</f>
        <v>0</v>
      </c>
      <c r="I350" s="444"/>
    </row>
    <row r="351" spans="1:9" x14ac:dyDescent="0.2">
      <c r="A351" s="119" t="s">
        <v>481</v>
      </c>
      <c r="C351" s="120"/>
      <c r="D351" s="439"/>
      <c r="E351" s="440"/>
      <c r="F351" s="439"/>
      <c r="G351" s="440"/>
      <c r="H351" s="445"/>
      <c r="I351" s="446"/>
    </row>
    <row r="352" spans="1:9" x14ac:dyDescent="0.2">
      <c r="A352" s="119" t="s">
        <v>494</v>
      </c>
      <c r="C352" s="120"/>
      <c r="D352" s="439"/>
      <c r="E352" s="440"/>
      <c r="F352" s="439"/>
      <c r="G352" s="440"/>
      <c r="H352" s="445"/>
      <c r="I352" s="446"/>
    </row>
    <row r="353" spans="1:9" x14ac:dyDescent="0.2">
      <c r="A353" s="116"/>
      <c r="B353" s="117"/>
      <c r="C353" s="118"/>
      <c r="D353" s="441"/>
      <c r="E353" s="442"/>
      <c r="F353" s="441"/>
      <c r="G353" s="442"/>
      <c r="H353" s="447"/>
      <c r="I353" s="448"/>
    </row>
    <row r="354" spans="1:9" x14ac:dyDescent="0.2">
      <c r="A354" s="113" t="s">
        <v>495</v>
      </c>
      <c r="B354" s="114"/>
      <c r="C354" s="115"/>
      <c r="D354" s="437"/>
      <c r="E354" s="438"/>
      <c r="F354" s="437"/>
      <c r="G354" s="438"/>
      <c r="H354" s="443">
        <f>D354+F354</f>
        <v>0</v>
      </c>
      <c r="I354" s="444"/>
    </row>
    <row r="355" spans="1:9" x14ac:dyDescent="0.2">
      <c r="A355" s="119" t="s">
        <v>496</v>
      </c>
      <c r="C355" s="120"/>
      <c r="D355" s="439"/>
      <c r="E355" s="440"/>
      <c r="F355" s="439"/>
      <c r="G355" s="440"/>
      <c r="H355" s="445"/>
      <c r="I355" s="446"/>
    </row>
    <row r="356" spans="1:9" x14ac:dyDescent="0.2">
      <c r="A356" s="116"/>
      <c r="B356" s="117"/>
      <c r="C356" s="118"/>
      <c r="D356" s="441"/>
      <c r="E356" s="442"/>
      <c r="F356" s="441"/>
      <c r="G356" s="442"/>
      <c r="H356" s="447"/>
      <c r="I356" s="448"/>
    </row>
    <row r="357" spans="1:9" ht="15.75" x14ac:dyDescent="0.25">
      <c r="A357" s="126" t="s">
        <v>497</v>
      </c>
      <c r="B357" s="114"/>
      <c r="C357" s="115"/>
      <c r="D357" s="443">
        <f>SUM(D314:E356)</f>
        <v>0</v>
      </c>
      <c r="E357" s="444"/>
      <c r="F357" s="443">
        <f>SUM(F314:G356)</f>
        <v>0</v>
      </c>
      <c r="G357" s="444"/>
      <c r="H357" s="443">
        <f>D357+F357</f>
        <v>0</v>
      </c>
      <c r="I357" s="444"/>
    </row>
    <row r="358" spans="1:9" x14ac:dyDescent="0.2">
      <c r="A358" s="459" t="s">
        <v>498</v>
      </c>
      <c r="B358" s="460"/>
      <c r="C358" s="461"/>
      <c r="D358" s="445"/>
      <c r="E358" s="446"/>
      <c r="F358" s="445"/>
      <c r="G358" s="446"/>
      <c r="H358" s="445"/>
      <c r="I358" s="446"/>
    </row>
    <row r="359" spans="1:9" x14ac:dyDescent="0.2">
      <c r="A359" s="462"/>
      <c r="B359" s="463"/>
      <c r="C359" s="464"/>
      <c r="D359" s="447"/>
      <c r="E359" s="448"/>
      <c r="F359" s="447"/>
      <c r="G359" s="448"/>
      <c r="H359" s="447"/>
      <c r="I359" s="448"/>
    </row>
    <row r="360" spans="1:9" x14ac:dyDescent="0.2"/>
    <row r="361" spans="1:9" ht="15.75" x14ac:dyDescent="0.25">
      <c r="A361" s="44" t="s">
        <v>499</v>
      </c>
    </row>
    <row r="362" spans="1:9" x14ac:dyDescent="0.2">
      <c r="A362" s="45" t="s">
        <v>500</v>
      </c>
    </row>
    <row r="363" spans="1:9" ht="20.25" x14ac:dyDescent="0.2">
      <c r="A363" s="602"/>
      <c r="B363" s="602"/>
      <c r="C363" s="602"/>
      <c r="D363" s="602"/>
      <c r="E363" s="602"/>
      <c r="F363" s="602"/>
      <c r="G363" s="602"/>
      <c r="H363" s="602"/>
      <c r="I363" s="602"/>
    </row>
    <row r="364" spans="1:9" x14ac:dyDescent="0.2"/>
    <row r="365" spans="1:9" x14ac:dyDescent="0.2">
      <c r="A365" s="45" t="s">
        <v>501</v>
      </c>
    </row>
    <row r="366" spans="1:9" x14ac:dyDescent="0.2">
      <c r="D366" s="278" t="s">
        <v>455</v>
      </c>
      <c r="E366" s="278"/>
      <c r="F366" s="278"/>
      <c r="G366" s="278" t="s">
        <v>456</v>
      </c>
      <c r="H366" s="278"/>
      <c r="I366" s="278"/>
    </row>
    <row r="367" spans="1:9" x14ac:dyDescent="0.2">
      <c r="D367" s="278"/>
      <c r="E367" s="278"/>
      <c r="F367" s="278"/>
      <c r="G367" s="278"/>
      <c r="H367" s="278"/>
      <c r="I367" s="278"/>
    </row>
    <row r="368" spans="1:9" x14ac:dyDescent="0.2">
      <c r="A368" s="113" t="s">
        <v>502</v>
      </c>
      <c r="B368" s="114"/>
      <c r="C368" s="115"/>
      <c r="D368" s="272"/>
      <c r="E368" s="273"/>
      <c r="F368" s="273"/>
      <c r="G368" s="272"/>
      <c r="H368" s="273"/>
      <c r="I368" s="274"/>
    </row>
    <row r="369" spans="1:9" x14ac:dyDescent="0.2">
      <c r="A369" s="119" t="s">
        <v>503</v>
      </c>
      <c r="C369" s="120"/>
      <c r="D369" s="302"/>
      <c r="E369" s="303"/>
      <c r="F369" s="303"/>
      <c r="G369" s="302"/>
      <c r="H369" s="303"/>
      <c r="I369" s="304"/>
    </row>
    <row r="370" spans="1:9" x14ac:dyDescent="0.2">
      <c r="A370" s="119" t="s">
        <v>504</v>
      </c>
      <c r="C370" s="120"/>
      <c r="D370" s="302"/>
      <c r="E370" s="303"/>
      <c r="F370" s="303"/>
      <c r="G370" s="302"/>
      <c r="H370" s="303"/>
      <c r="I370" s="304"/>
    </row>
    <row r="371" spans="1:9" x14ac:dyDescent="0.2">
      <c r="A371" s="119" t="s">
        <v>505</v>
      </c>
      <c r="C371" s="120"/>
      <c r="D371" s="302"/>
      <c r="E371" s="303"/>
      <c r="F371" s="303"/>
      <c r="G371" s="302"/>
      <c r="H371" s="303"/>
      <c r="I371" s="304"/>
    </row>
    <row r="372" spans="1:9" x14ac:dyDescent="0.2">
      <c r="A372" s="116"/>
      <c r="B372" s="117"/>
      <c r="C372" s="118"/>
      <c r="D372" s="275"/>
      <c r="E372" s="276"/>
      <c r="F372" s="276"/>
      <c r="G372" s="275"/>
      <c r="H372" s="276"/>
      <c r="I372" s="277"/>
    </row>
    <row r="373" spans="1:9" x14ac:dyDescent="0.2">
      <c r="A373" s="113" t="s">
        <v>506</v>
      </c>
      <c r="B373" s="114"/>
      <c r="C373" s="115"/>
      <c r="D373" s="449"/>
      <c r="E373" s="450"/>
      <c r="F373" s="451"/>
      <c r="G373" s="449"/>
      <c r="H373" s="450"/>
      <c r="I373" s="451"/>
    </row>
    <row r="374" spans="1:9" x14ac:dyDescent="0.2">
      <c r="A374" s="119" t="s">
        <v>507</v>
      </c>
      <c r="C374" s="120"/>
      <c r="D374" s="452"/>
      <c r="E374" s="453"/>
      <c r="F374" s="454"/>
      <c r="G374" s="452"/>
      <c r="H374" s="453"/>
      <c r="I374" s="454"/>
    </row>
    <row r="375" spans="1:9" x14ac:dyDescent="0.2">
      <c r="A375" s="119" t="s">
        <v>508</v>
      </c>
      <c r="C375" s="120"/>
      <c r="D375" s="452"/>
      <c r="E375" s="453"/>
      <c r="F375" s="454"/>
      <c r="G375" s="452"/>
      <c r="H375" s="453"/>
      <c r="I375" s="454"/>
    </row>
    <row r="376" spans="1:9" x14ac:dyDescent="0.2">
      <c r="A376" s="116"/>
      <c r="B376" s="117"/>
      <c r="C376" s="118"/>
      <c r="D376" s="455"/>
      <c r="E376" s="456"/>
      <c r="F376" s="457"/>
      <c r="G376" s="455"/>
      <c r="H376" s="456"/>
      <c r="I376" s="457"/>
    </row>
    <row r="377" spans="1:9" x14ac:dyDescent="0.2">
      <c r="A377" s="113" t="s">
        <v>509</v>
      </c>
      <c r="B377" s="114"/>
      <c r="C377" s="115"/>
      <c r="D377" s="449"/>
      <c r="E377" s="450"/>
      <c r="F377" s="451"/>
      <c r="G377" s="449"/>
      <c r="H377" s="450"/>
      <c r="I377" s="451"/>
    </row>
    <row r="378" spans="1:9" x14ac:dyDescent="0.2">
      <c r="A378" s="119" t="s">
        <v>510</v>
      </c>
      <c r="C378" s="120"/>
      <c r="D378" s="452"/>
      <c r="E378" s="453"/>
      <c r="F378" s="454"/>
      <c r="G378" s="452"/>
      <c r="H378" s="453"/>
      <c r="I378" s="454"/>
    </row>
    <row r="379" spans="1:9" x14ac:dyDescent="0.2">
      <c r="A379" s="116"/>
      <c r="B379" s="117"/>
      <c r="C379" s="118"/>
      <c r="D379" s="455"/>
      <c r="E379" s="456"/>
      <c r="F379" s="457"/>
      <c r="G379" s="455"/>
      <c r="H379" s="456"/>
      <c r="I379" s="457"/>
    </row>
    <row r="380" spans="1:9" x14ac:dyDescent="0.2">
      <c r="A380" s="113" t="s">
        <v>511</v>
      </c>
      <c r="B380" s="114"/>
      <c r="C380" s="115"/>
      <c r="D380" s="449"/>
      <c r="E380" s="450"/>
      <c r="F380" s="451"/>
      <c r="G380" s="449"/>
      <c r="H380" s="450"/>
      <c r="I380" s="451"/>
    </row>
    <row r="381" spans="1:9" x14ac:dyDescent="0.2">
      <c r="A381" s="119" t="s">
        <v>917</v>
      </c>
      <c r="C381" s="120"/>
      <c r="D381" s="452"/>
      <c r="E381" s="453"/>
      <c r="F381" s="454"/>
      <c r="G381" s="452"/>
      <c r="H381" s="453"/>
      <c r="I381" s="454"/>
    </row>
    <row r="382" spans="1:9" x14ac:dyDescent="0.2">
      <c r="A382" s="119" t="s">
        <v>512</v>
      </c>
      <c r="C382" s="120"/>
      <c r="D382" s="452"/>
      <c r="E382" s="453"/>
      <c r="F382" s="454"/>
      <c r="G382" s="452"/>
      <c r="H382" s="453"/>
      <c r="I382" s="454"/>
    </row>
    <row r="383" spans="1:9" x14ac:dyDescent="0.2">
      <c r="A383" s="116"/>
      <c r="B383" s="117"/>
      <c r="C383" s="118"/>
      <c r="D383" s="455"/>
      <c r="E383" s="456"/>
      <c r="F383" s="457"/>
      <c r="G383" s="455"/>
      <c r="H383" s="456"/>
      <c r="I383" s="457"/>
    </row>
    <row r="384" spans="1:9" x14ac:dyDescent="0.2"/>
    <row r="385" spans="1:10" ht="15.75" x14ac:dyDescent="0.25">
      <c r="A385" s="44" t="s">
        <v>513</v>
      </c>
    </row>
    <row r="386" spans="1:10" x14ac:dyDescent="0.2">
      <c r="A386" s="458" t="s">
        <v>990</v>
      </c>
      <c r="B386" s="352"/>
      <c r="C386" s="352"/>
      <c r="D386" s="352"/>
      <c r="E386" s="352"/>
      <c r="F386" s="352"/>
      <c r="G386" s="352"/>
      <c r="H386" s="352"/>
      <c r="I386" s="352"/>
      <c r="J386" s="352"/>
    </row>
    <row r="387" spans="1:10" x14ac:dyDescent="0.2">
      <c r="A387" s="352"/>
      <c r="B387" s="352"/>
      <c r="C387" s="352"/>
      <c r="D387" s="352"/>
      <c r="E387" s="352"/>
      <c r="F387" s="352"/>
      <c r="G387" s="352"/>
      <c r="H387" s="352"/>
      <c r="I387" s="352"/>
      <c r="J387" s="352"/>
    </row>
    <row r="388" spans="1:10" x14ac:dyDescent="0.2">
      <c r="A388" s="352"/>
      <c r="B388" s="352"/>
      <c r="C388" s="352"/>
      <c r="D388" s="352"/>
      <c r="E388" s="352"/>
      <c r="F388" s="352"/>
      <c r="G388" s="352"/>
      <c r="H388" s="352"/>
      <c r="I388" s="352"/>
      <c r="J388" s="352"/>
    </row>
    <row r="389" spans="1:10" x14ac:dyDescent="0.2">
      <c r="A389" s="352"/>
      <c r="B389" s="352"/>
      <c r="C389" s="352"/>
      <c r="D389" s="352"/>
      <c r="E389" s="352"/>
      <c r="F389" s="352"/>
      <c r="G389" s="352"/>
      <c r="H389" s="352"/>
      <c r="I389" s="352"/>
      <c r="J389" s="352"/>
    </row>
    <row r="390" spans="1:10" x14ac:dyDescent="0.2">
      <c r="A390" s="352"/>
      <c r="B390" s="352"/>
      <c r="C390" s="352"/>
      <c r="D390" s="352"/>
      <c r="E390" s="352"/>
      <c r="F390" s="352"/>
      <c r="G390" s="352"/>
      <c r="H390" s="352"/>
      <c r="I390" s="352"/>
      <c r="J390" s="352"/>
    </row>
    <row r="391" spans="1:10" x14ac:dyDescent="0.2">
      <c r="A391" s="352"/>
      <c r="B391" s="352"/>
      <c r="C391" s="352"/>
      <c r="D391" s="352"/>
      <c r="E391" s="352"/>
      <c r="F391" s="352"/>
      <c r="G391" s="352"/>
      <c r="H391" s="352"/>
      <c r="I391" s="352"/>
      <c r="J391" s="352"/>
    </row>
    <row r="392" spans="1:10" x14ac:dyDescent="0.2">
      <c r="A392" s="352"/>
      <c r="B392" s="352"/>
      <c r="C392" s="352"/>
      <c r="D392" s="352"/>
      <c r="E392" s="352"/>
      <c r="F392" s="352"/>
      <c r="G392" s="352"/>
      <c r="H392" s="352"/>
      <c r="I392" s="352"/>
      <c r="J392" s="352"/>
    </row>
    <row r="393" spans="1:10" x14ac:dyDescent="0.2">
      <c r="A393" s="45" t="s">
        <v>514</v>
      </c>
    </row>
    <row r="394" spans="1:10" x14ac:dyDescent="0.2"/>
    <row r="395" spans="1:10" x14ac:dyDescent="0.2">
      <c r="A395" s="297" t="s">
        <v>515</v>
      </c>
      <c r="B395" s="297"/>
      <c r="C395" s="297"/>
      <c r="D395" s="297" t="s">
        <v>516</v>
      </c>
      <c r="E395" s="297"/>
      <c r="F395" s="297" t="s">
        <v>517</v>
      </c>
      <c r="G395" s="297"/>
      <c r="H395" s="297"/>
      <c r="I395" s="297" t="s">
        <v>518</v>
      </c>
      <c r="J395" s="297"/>
    </row>
    <row r="396" spans="1:10" x14ac:dyDescent="0.2">
      <c r="A396" s="297"/>
      <c r="B396" s="297"/>
      <c r="C396" s="297"/>
      <c r="D396" s="297"/>
      <c r="E396" s="297"/>
      <c r="F396" s="297"/>
      <c r="G396" s="297"/>
      <c r="H396" s="297"/>
      <c r="I396" s="297"/>
      <c r="J396" s="297"/>
    </row>
    <row r="397" spans="1:10" x14ac:dyDescent="0.2">
      <c r="A397" s="272"/>
      <c r="B397" s="273"/>
      <c r="C397" s="274"/>
      <c r="D397" s="290"/>
      <c r="E397" s="291"/>
      <c r="F397" s="272"/>
      <c r="G397" s="273"/>
      <c r="H397" s="274"/>
      <c r="I397" s="259"/>
      <c r="J397" s="260"/>
    </row>
    <row r="398" spans="1:10" x14ac:dyDescent="0.2">
      <c r="A398" s="275"/>
      <c r="B398" s="276"/>
      <c r="C398" s="277"/>
      <c r="D398" s="292"/>
      <c r="E398" s="293"/>
      <c r="F398" s="275"/>
      <c r="G398" s="276"/>
      <c r="H398" s="277"/>
      <c r="I398" s="261"/>
      <c r="J398" s="262"/>
    </row>
    <row r="399" spans="1:10" x14ac:dyDescent="0.2">
      <c r="A399" s="272"/>
      <c r="B399" s="273"/>
      <c r="C399" s="274"/>
      <c r="D399" s="290"/>
      <c r="E399" s="291"/>
      <c r="F399" s="272"/>
      <c r="G399" s="273"/>
      <c r="H399" s="274"/>
      <c r="I399" s="259"/>
      <c r="J399" s="260"/>
    </row>
    <row r="400" spans="1:10" x14ac:dyDescent="0.2">
      <c r="A400" s="275"/>
      <c r="B400" s="276"/>
      <c r="C400" s="277"/>
      <c r="D400" s="292"/>
      <c r="E400" s="293"/>
      <c r="F400" s="275"/>
      <c r="G400" s="276"/>
      <c r="H400" s="277"/>
      <c r="I400" s="261"/>
      <c r="J400" s="262"/>
    </row>
    <row r="401" spans="1:10" x14ac:dyDescent="0.2">
      <c r="A401" s="272"/>
      <c r="B401" s="273"/>
      <c r="C401" s="274"/>
      <c r="D401" s="290"/>
      <c r="E401" s="291"/>
      <c r="F401" s="272"/>
      <c r="G401" s="273"/>
      <c r="H401" s="274"/>
      <c r="I401" s="259"/>
      <c r="J401" s="260"/>
    </row>
    <row r="402" spans="1:10" x14ac:dyDescent="0.2">
      <c r="A402" s="275"/>
      <c r="B402" s="276"/>
      <c r="C402" s="277"/>
      <c r="D402" s="292"/>
      <c r="E402" s="293"/>
      <c r="F402" s="275"/>
      <c r="G402" s="276"/>
      <c r="H402" s="277"/>
      <c r="I402" s="261"/>
      <c r="J402" s="262"/>
    </row>
    <row r="403" spans="1:10" x14ac:dyDescent="0.2">
      <c r="A403" s="272"/>
      <c r="B403" s="273"/>
      <c r="C403" s="274"/>
      <c r="D403" s="290"/>
      <c r="E403" s="291"/>
      <c r="F403" s="272"/>
      <c r="G403" s="273"/>
      <c r="H403" s="274"/>
      <c r="I403" s="259"/>
      <c r="J403" s="260"/>
    </row>
    <row r="404" spans="1:10" x14ac:dyDescent="0.2">
      <c r="A404" s="275"/>
      <c r="B404" s="276"/>
      <c r="C404" s="277"/>
      <c r="D404" s="292"/>
      <c r="E404" s="293"/>
      <c r="F404" s="275"/>
      <c r="G404" s="276"/>
      <c r="H404" s="277"/>
      <c r="I404" s="261"/>
      <c r="J404" s="262"/>
    </row>
    <row r="405" spans="1:10" x14ac:dyDescent="0.2">
      <c r="A405" s="272"/>
      <c r="B405" s="273"/>
      <c r="C405" s="274"/>
      <c r="D405" s="290"/>
      <c r="E405" s="291"/>
      <c r="F405" s="272"/>
      <c r="G405" s="273"/>
      <c r="H405" s="274"/>
      <c r="I405" s="259"/>
      <c r="J405" s="260"/>
    </row>
    <row r="406" spans="1:10" x14ac:dyDescent="0.2">
      <c r="A406" s="275"/>
      <c r="B406" s="276"/>
      <c r="C406" s="277"/>
      <c r="D406" s="292"/>
      <c r="E406" s="293"/>
      <c r="F406" s="275"/>
      <c r="G406" s="276"/>
      <c r="H406" s="277"/>
      <c r="I406" s="261"/>
      <c r="J406" s="262"/>
    </row>
    <row r="407" spans="1:10" x14ac:dyDescent="0.2">
      <c r="A407" s="236" t="s">
        <v>519</v>
      </c>
      <c r="B407" s="237"/>
      <c r="C407" s="237"/>
      <c r="D407" s="237"/>
      <c r="E407" s="237"/>
      <c r="F407" s="237"/>
      <c r="G407" s="237"/>
      <c r="H407" s="238"/>
      <c r="I407" s="263">
        <f>SUM(I397:J406)</f>
        <v>0</v>
      </c>
      <c r="J407" s="264"/>
    </row>
    <row r="408" spans="1:10" x14ac:dyDescent="0.2">
      <c r="A408" s="239"/>
      <c r="B408" s="240"/>
      <c r="C408" s="240"/>
      <c r="D408" s="240"/>
      <c r="E408" s="240"/>
      <c r="F408" s="240"/>
      <c r="G408" s="240"/>
      <c r="H408" s="241"/>
      <c r="I408" s="265"/>
      <c r="J408" s="266"/>
    </row>
    <row r="409" spans="1:10" x14ac:dyDescent="0.2">
      <c r="A409" s="242"/>
      <c r="B409" s="243"/>
      <c r="C409" s="243"/>
      <c r="D409" s="243"/>
      <c r="E409" s="243"/>
      <c r="F409" s="243"/>
      <c r="G409" s="243"/>
      <c r="H409" s="244"/>
      <c r="I409" s="267"/>
      <c r="J409" s="268"/>
    </row>
    <row r="410" spans="1:10" ht="15.75" x14ac:dyDescent="0.2">
      <c r="A410" s="125"/>
      <c r="B410" s="125"/>
      <c r="C410" s="125"/>
      <c r="D410" s="125"/>
      <c r="E410" s="125"/>
      <c r="F410" s="125"/>
      <c r="G410" s="125"/>
      <c r="H410" s="125"/>
      <c r="I410" s="127"/>
      <c r="J410" s="127"/>
    </row>
    <row r="411" spans="1:10" x14ac:dyDescent="0.2">
      <c r="A411" s="269" t="s">
        <v>381</v>
      </c>
      <c r="B411" s="269"/>
      <c r="C411" s="269"/>
      <c r="D411" s="269"/>
      <c r="E411" s="269"/>
      <c r="F411" s="269"/>
      <c r="G411" s="269"/>
      <c r="H411" s="269"/>
      <c r="I411" s="269"/>
      <c r="J411" s="269"/>
    </row>
    <row r="412" spans="1:10" x14ac:dyDescent="0.2">
      <c r="A412" s="269"/>
      <c r="B412" s="269"/>
      <c r="C412" s="269"/>
      <c r="D412" s="269"/>
      <c r="E412" s="269"/>
      <c r="F412" s="269"/>
      <c r="G412" s="269"/>
      <c r="H412" s="269"/>
      <c r="I412" s="269"/>
      <c r="J412" s="269"/>
    </row>
    <row r="413" spans="1:10" x14ac:dyDescent="0.2">
      <c r="A413" s="269"/>
      <c r="B413" s="269"/>
      <c r="C413" s="269"/>
      <c r="D413" s="269"/>
      <c r="E413" s="269"/>
      <c r="F413" s="269"/>
      <c r="G413" s="269"/>
      <c r="H413" s="269"/>
      <c r="I413" s="269"/>
      <c r="J413" s="269"/>
    </row>
    <row r="414" spans="1:10" hidden="1" x14ac:dyDescent="0.2">
      <c r="A414" s="270" t="s">
        <v>991</v>
      </c>
      <c r="B414" s="271"/>
      <c r="C414" s="271"/>
      <c r="D414" s="271"/>
      <c r="E414" s="271"/>
      <c r="F414" s="271"/>
      <c r="G414" s="271"/>
      <c r="H414" s="271"/>
      <c r="I414" s="271"/>
      <c r="J414" s="271"/>
    </row>
    <row r="415" spans="1:10" hidden="1" x14ac:dyDescent="0.2">
      <c r="A415" s="271"/>
      <c r="B415" s="271"/>
      <c r="C415" s="271"/>
      <c r="D415" s="271"/>
      <c r="E415" s="271"/>
      <c r="F415" s="271"/>
      <c r="G415" s="271"/>
      <c r="H415" s="271"/>
      <c r="I415" s="271"/>
      <c r="J415" s="271"/>
    </row>
    <row r="416" spans="1:10" hidden="1" x14ac:dyDescent="0.2">
      <c r="A416" s="271"/>
      <c r="B416" s="271"/>
      <c r="C416" s="271"/>
      <c r="D416" s="271"/>
      <c r="E416" s="271"/>
      <c r="F416" s="271"/>
      <c r="G416" s="271"/>
      <c r="H416" s="271"/>
      <c r="I416" s="271"/>
      <c r="J416" s="271"/>
    </row>
    <row r="417" spans="1:10" hidden="1" x14ac:dyDescent="0.2">
      <c r="A417" s="271"/>
      <c r="B417" s="271"/>
      <c r="C417" s="271"/>
      <c r="D417" s="271"/>
      <c r="E417" s="271"/>
      <c r="F417" s="271"/>
      <c r="G417" s="271"/>
      <c r="H417" s="271"/>
      <c r="I417" s="271"/>
      <c r="J417" s="271"/>
    </row>
    <row r="418" spans="1:10" x14ac:dyDescent="0.2">
      <c r="A418" s="279" t="s">
        <v>992</v>
      </c>
      <c r="B418" s="280"/>
      <c r="C418" s="280"/>
      <c r="D418" s="280"/>
      <c r="E418" s="280"/>
      <c r="F418" s="280"/>
      <c r="G418" s="280"/>
      <c r="H418" s="280"/>
      <c r="I418" s="280"/>
      <c r="J418" s="280"/>
    </row>
    <row r="419" spans="1:10" x14ac:dyDescent="0.2">
      <c r="A419" s="280"/>
      <c r="B419" s="280"/>
      <c r="C419" s="280"/>
      <c r="D419" s="280"/>
      <c r="E419" s="280"/>
      <c r="F419" s="280"/>
      <c r="G419" s="280"/>
      <c r="H419" s="280"/>
      <c r="I419" s="280"/>
      <c r="J419" s="280"/>
    </row>
    <row r="420" spans="1:10" x14ac:dyDescent="0.2">
      <c r="A420" s="280"/>
      <c r="B420" s="280"/>
      <c r="C420" s="280"/>
      <c r="D420" s="280"/>
      <c r="E420" s="280"/>
      <c r="F420" s="280"/>
      <c r="G420" s="280"/>
      <c r="H420" s="280"/>
      <c r="I420" s="280"/>
      <c r="J420" s="280"/>
    </row>
    <row r="421" spans="1:10" x14ac:dyDescent="0.2">
      <c r="A421" s="99"/>
      <c r="B421" s="99"/>
      <c r="C421" s="99"/>
      <c r="D421" s="99"/>
      <c r="E421" s="99"/>
      <c r="F421" s="99"/>
      <c r="G421" s="99"/>
      <c r="H421" s="99"/>
      <c r="I421" s="99"/>
      <c r="J421" s="99"/>
    </row>
    <row r="422" spans="1:10" x14ac:dyDescent="0.2"/>
    <row r="423" spans="1:10" x14ac:dyDescent="0.2">
      <c r="A423" s="281" t="s">
        <v>515</v>
      </c>
      <c r="B423" s="282"/>
      <c r="C423" s="282"/>
      <c r="D423" s="283"/>
      <c r="E423" s="281" t="s">
        <v>516</v>
      </c>
      <c r="F423" s="283"/>
      <c r="G423" s="281" t="s">
        <v>520</v>
      </c>
      <c r="H423" s="282"/>
      <c r="I423" s="282"/>
      <c r="J423" s="283"/>
    </row>
    <row r="424" spans="1:10" x14ac:dyDescent="0.2">
      <c r="A424" s="284"/>
      <c r="B424" s="285"/>
      <c r="C424" s="285"/>
      <c r="D424" s="286"/>
      <c r="E424" s="284"/>
      <c r="F424" s="286"/>
      <c r="G424" s="284"/>
      <c r="H424" s="285"/>
      <c r="I424" s="285"/>
      <c r="J424" s="286"/>
    </row>
    <row r="425" spans="1:10" x14ac:dyDescent="0.2">
      <c r="A425" s="287"/>
      <c r="B425" s="288"/>
      <c r="C425" s="288"/>
      <c r="D425" s="289"/>
      <c r="E425" s="287"/>
      <c r="F425" s="289"/>
      <c r="G425" s="287"/>
      <c r="H425" s="288"/>
      <c r="I425" s="288"/>
      <c r="J425" s="289"/>
    </row>
    <row r="426" spans="1:10" x14ac:dyDescent="0.2">
      <c r="A426" s="245"/>
      <c r="B426" s="246"/>
      <c r="C426" s="246"/>
      <c r="D426" s="247"/>
      <c r="E426" s="251"/>
      <c r="F426" s="252"/>
      <c r="G426" s="245"/>
      <c r="H426" s="246"/>
      <c r="I426" s="246"/>
      <c r="J426" s="247"/>
    </row>
    <row r="427" spans="1:10" x14ac:dyDescent="0.2">
      <c r="A427" s="248"/>
      <c r="B427" s="249"/>
      <c r="C427" s="249"/>
      <c r="D427" s="250"/>
      <c r="E427" s="253"/>
      <c r="F427" s="254"/>
      <c r="G427" s="248"/>
      <c r="H427" s="249"/>
      <c r="I427" s="249"/>
      <c r="J427" s="250"/>
    </row>
    <row r="428" spans="1:10" x14ac:dyDescent="0.2">
      <c r="A428" s="245"/>
      <c r="B428" s="246"/>
      <c r="C428" s="246"/>
      <c r="D428" s="247"/>
      <c r="E428" s="251"/>
      <c r="F428" s="252"/>
      <c r="G428" s="245"/>
      <c r="H428" s="246"/>
      <c r="I428" s="246"/>
      <c r="J428" s="247"/>
    </row>
    <row r="429" spans="1:10" x14ac:dyDescent="0.2">
      <c r="A429" s="248"/>
      <c r="B429" s="249"/>
      <c r="C429" s="249"/>
      <c r="D429" s="250"/>
      <c r="E429" s="253"/>
      <c r="F429" s="254"/>
      <c r="G429" s="248"/>
      <c r="H429" s="249"/>
      <c r="I429" s="249"/>
      <c r="J429" s="250"/>
    </row>
    <row r="430" spans="1:10" x14ac:dyDescent="0.2">
      <c r="A430" s="245"/>
      <c r="B430" s="246"/>
      <c r="C430" s="246"/>
      <c r="D430" s="247"/>
      <c r="E430" s="251"/>
      <c r="F430" s="252"/>
      <c r="G430" s="245"/>
      <c r="H430" s="246"/>
      <c r="I430" s="246"/>
      <c r="J430" s="247"/>
    </row>
    <row r="431" spans="1:10" x14ac:dyDescent="0.2">
      <c r="A431" s="248"/>
      <c r="B431" s="249"/>
      <c r="C431" s="249"/>
      <c r="D431" s="250"/>
      <c r="E431" s="253"/>
      <c r="F431" s="254"/>
      <c r="G431" s="248"/>
      <c r="H431" s="249"/>
      <c r="I431" s="249"/>
      <c r="J431" s="250"/>
    </row>
    <row r="432" spans="1:10" x14ac:dyDescent="0.2">
      <c r="A432" s="245"/>
      <c r="B432" s="246"/>
      <c r="C432" s="246"/>
      <c r="D432" s="247"/>
      <c r="E432" s="251"/>
      <c r="F432" s="252"/>
      <c r="G432" s="245"/>
      <c r="H432" s="246"/>
      <c r="I432" s="246"/>
      <c r="J432" s="247"/>
    </row>
    <row r="433" spans="1:10" x14ac:dyDescent="0.2">
      <c r="A433" s="248"/>
      <c r="B433" s="249"/>
      <c r="C433" s="249"/>
      <c r="D433" s="250"/>
      <c r="E433" s="253"/>
      <c r="F433" s="254"/>
      <c r="G433" s="248"/>
      <c r="H433" s="249"/>
      <c r="I433" s="249"/>
      <c r="J433" s="250"/>
    </row>
    <row r="434" spans="1:10" x14ac:dyDescent="0.2">
      <c r="A434" s="245"/>
      <c r="B434" s="246"/>
      <c r="C434" s="246"/>
      <c r="D434" s="247"/>
      <c r="E434" s="251"/>
      <c r="F434" s="252"/>
      <c r="G434" s="245"/>
      <c r="H434" s="246"/>
      <c r="I434" s="246"/>
      <c r="J434" s="247"/>
    </row>
    <row r="435" spans="1:10" x14ac:dyDescent="0.2">
      <c r="A435" s="248"/>
      <c r="B435" s="249"/>
      <c r="C435" s="249"/>
      <c r="D435" s="250"/>
      <c r="E435" s="253"/>
      <c r="F435" s="254"/>
      <c r="G435" s="248"/>
      <c r="H435" s="249"/>
      <c r="I435" s="249"/>
      <c r="J435" s="250"/>
    </row>
    <row r="436" spans="1:10" x14ac:dyDescent="0.2">
      <c r="A436" s="245"/>
      <c r="B436" s="246"/>
      <c r="C436" s="246"/>
      <c r="D436" s="247"/>
      <c r="E436" s="251"/>
      <c r="F436" s="252"/>
      <c r="G436" s="245"/>
      <c r="H436" s="246"/>
      <c r="I436" s="246"/>
      <c r="J436" s="247"/>
    </row>
    <row r="437" spans="1:10" x14ac:dyDescent="0.2">
      <c r="A437" s="248"/>
      <c r="B437" s="249"/>
      <c r="C437" s="249"/>
      <c r="D437" s="250"/>
      <c r="E437" s="253"/>
      <c r="F437" s="254"/>
      <c r="G437" s="248"/>
      <c r="H437" s="249"/>
      <c r="I437" s="249"/>
      <c r="J437" s="250"/>
    </row>
    <row r="438" spans="1:10" x14ac:dyDescent="0.2">
      <c r="A438" s="245"/>
      <c r="B438" s="246"/>
      <c r="C438" s="246"/>
      <c r="D438" s="247"/>
      <c r="E438" s="251"/>
      <c r="F438" s="252"/>
      <c r="G438" s="245"/>
      <c r="H438" s="246"/>
      <c r="I438" s="246"/>
      <c r="J438" s="247"/>
    </row>
    <row r="439" spans="1:10" x14ac:dyDescent="0.2">
      <c r="A439" s="248"/>
      <c r="B439" s="249"/>
      <c r="C439" s="249"/>
      <c r="D439" s="250"/>
      <c r="E439" s="253"/>
      <c r="F439" s="254"/>
      <c r="G439" s="248"/>
      <c r="H439" s="249"/>
      <c r="I439" s="249"/>
      <c r="J439" s="250"/>
    </row>
    <row r="440" spans="1:10" x14ac:dyDescent="0.2">
      <c r="A440" s="245"/>
      <c r="B440" s="246"/>
      <c r="C440" s="246"/>
      <c r="D440" s="247"/>
      <c r="E440" s="251"/>
      <c r="F440" s="252"/>
      <c r="G440" s="245"/>
      <c r="H440" s="246"/>
      <c r="I440" s="246"/>
      <c r="J440" s="247"/>
    </row>
    <row r="441" spans="1:10" x14ac:dyDescent="0.2">
      <c r="A441" s="248"/>
      <c r="B441" s="249"/>
      <c r="C441" s="249"/>
      <c r="D441" s="250"/>
      <c r="E441" s="253"/>
      <c r="F441" s="254"/>
      <c r="G441" s="248"/>
      <c r="H441" s="249"/>
      <c r="I441" s="249"/>
      <c r="J441" s="250"/>
    </row>
    <row r="442" spans="1:10" x14ac:dyDescent="0.2">
      <c r="A442" s="245"/>
      <c r="B442" s="246"/>
      <c r="C442" s="246"/>
      <c r="D442" s="247"/>
      <c r="E442" s="251"/>
      <c r="F442" s="252"/>
      <c r="G442" s="245"/>
      <c r="H442" s="246"/>
      <c r="I442" s="246"/>
      <c r="J442" s="247"/>
    </row>
    <row r="443" spans="1:10" x14ac:dyDescent="0.2">
      <c r="A443" s="248"/>
      <c r="B443" s="249"/>
      <c r="C443" s="249"/>
      <c r="D443" s="250"/>
      <c r="E443" s="253"/>
      <c r="F443" s="254"/>
      <c r="G443" s="248"/>
      <c r="H443" s="249"/>
      <c r="I443" s="249"/>
      <c r="J443" s="250"/>
    </row>
    <row r="444" spans="1:10" x14ac:dyDescent="0.2">
      <c r="A444" s="245"/>
      <c r="B444" s="246"/>
      <c r="C444" s="246"/>
      <c r="D444" s="247"/>
      <c r="E444" s="251"/>
      <c r="F444" s="252"/>
      <c r="G444" s="245"/>
      <c r="H444" s="246"/>
      <c r="I444" s="246"/>
      <c r="J444" s="247"/>
    </row>
    <row r="445" spans="1:10" x14ac:dyDescent="0.2">
      <c r="A445" s="248"/>
      <c r="B445" s="249"/>
      <c r="C445" s="249"/>
      <c r="D445" s="250"/>
      <c r="E445" s="253"/>
      <c r="F445" s="254"/>
      <c r="G445" s="248"/>
      <c r="H445" s="249"/>
      <c r="I445" s="249"/>
      <c r="J445" s="250"/>
    </row>
    <row r="446" spans="1:10" x14ac:dyDescent="0.2">
      <c r="A446" s="245"/>
      <c r="B446" s="246"/>
      <c r="C446" s="246"/>
      <c r="D446" s="247"/>
      <c r="E446" s="251"/>
      <c r="F446" s="252"/>
      <c r="G446" s="245"/>
      <c r="H446" s="246"/>
      <c r="I446" s="246"/>
      <c r="J446" s="247"/>
    </row>
    <row r="447" spans="1:10" x14ac:dyDescent="0.2">
      <c r="A447" s="248"/>
      <c r="B447" s="249"/>
      <c r="C447" s="249"/>
      <c r="D447" s="250"/>
      <c r="E447" s="253"/>
      <c r="F447" s="254"/>
      <c r="G447" s="248"/>
      <c r="H447" s="249"/>
      <c r="I447" s="249"/>
      <c r="J447" s="250"/>
    </row>
    <row r="448" spans="1:10" x14ac:dyDescent="0.2">
      <c r="A448" s="245"/>
      <c r="B448" s="246"/>
      <c r="C448" s="246"/>
      <c r="D448" s="247"/>
      <c r="E448" s="251"/>
      <c r="F448" s="252"/>
      <c r="G448" s="245"/>
      <c r="H448" s="246"/>
      <c r="I448" s="246"/>
      <c r="J448" s="247"/>
    </row>
    <row r="449" spans="1:10" x14ac:dyDescent="0.2">
      <c r="A449" s="248"/>
      <c r="B449" s="249"/>
      <c r="C449" s="249"/>
      <c r="D449" s="250"/>
      <c r="E449" s="253"/>
      <c r="F449" s="254"/>
      <c r="G449" s="248"/>
      <c r="H449" s="249"/>
      <c r="I449" s="249"/>
      <c r="J449" s="250"/>
    </row>
    <row r="450" spans="1:10" x14ac:dyDescent="0.2">
      <c r="A450" s="245"/>
      <c r="B450" s="246"/>
      <c r="C450" s="246"/>
      <c r="D450" s="247"/>
      <c r="E450" s="251"/>
      <c r="F450" s="252"/>
      <c r="G450" s="245"/>
      <c r="H450" s="246"/>
      <c r="I450" s="246"/>
      <c r="J450" s="247"/>
    </row>
    <row r="451" spans="1:10" x14ac:dyDescent="0.2">
      <c r="A451" s="248"/>
      <c r="B451" s="249"/>
      <c r="C451" s="249"/>
      <c r="D451" s="250"/>
      <c r="E451" s="253"/>
      <c r="F451" s="254"/>
      <c r="G451" s="248"/>
      <c r="H451" s="249"/>
      <c r="I451" s="249"/>
      <c r="J451" s="250"/>
    </row>
    <row r="452" spans="1:10" x14ac:dyDescent="0.2">
      <c r="A452" s="245"/>
      <c r="B452" s="246"/>
      <c r="C452" s="246"/>
      <c r="D452" s="247"/>
      <c r="E452" s="251"/>
      <c r="F452" s="252"/>
      <c r="G452" s="245"/>
      <c r="H452" s="246"/>
      <c r="I452" s="246"/>
      <c r="J452" s="247"/>
    </row>
    <row r="453" spans="1:10" x14ac:dyDescent="0.2">
      <c r="A453" s="248"/>
      <c r="B453" s="249"/>
      <c r="C453" s="249"/>
      <c r="D453" s="250"/>
      <c r="E453" s="253"/>
      <c r="F453" s="254"/>
      <c r="G453" s="248"/>
      <c r="H453" s="249"/>
      <c r="I453" s="249"/>
      <c r="J453" s="250"/>
    </row>
    <row r="454" spans="1:10" x14ac:dyDescent="0.2">
      <c r="A454" s="245"/>
      <c r="B454" s="246"/>
      <c r="C454" s="246"/>
      <c r="D454" s="247"/>
      <c r="E454" s="251"/>
      <c r="F454" s="252"/>
      <c r="G454" s="245"/>
      <c r="H454" s="246"/>
      <c r="I454" s="246"/>
      <c r="J454" s="247"/>
    </row>
    <row r="455" spans="1:10" x14ac:dyDescent="0.2">
      <c r="A455" s="248"/>
      <c r="B455" s="249"/>
      <c r="C455" s="249"/>
      <c r="D455" s="250"/>
      <c r="E455" s="253"/>
      <c r="F455" s="254"/>
      <c r="G455" s="248"/>
      <c r="H455" s="249"/>
      <c r="I455" s="249"/>
      <c r="J455" s="250"/>
    </row>
    <row r="456" spans="1:10" ht="15.6" customHeight="1" x14ac:dyDescent="0.2">
      <c r="A456" s="601" t="s">
        <v>521</v>
      </c>
      <c r="B456" s="601"/>
      <c r="C456" s="601"/>
      <c r="D456" s="601"/>
      <c r="E456" s="601"/>
      <c r="F456" s="603">
        <f>COUNT(E426:F455)</f>
        <v>0</v>
      </c>
    </row>
    <row r="457" spans="1:10" x14ac:dyDescent="0.2">
      <c r="A457" s="601"/>
      <c r="B457" s="601"/>
      <c r="C457" s="601"/>
      <c r="D457" s="601"/>
      <c r="E457" s="601"/>
      <c r="F457" s="604"/>
    </row>
    <row r="458" spans="1:10" ht="15.75" x14ac:dyDescent="0.25">
      <c r="A458" s="128"/>
      <c r="B458" s="46"/>
      <c r="C458" s="46"/>
      <c r="D458" s="46"/>
    </row>
    <row r="459" spans="1:10" x14ac:dyDescent="0.2">
      <c r="A459" s="269" t="s">
        <v>522</v>
      </c>
      <c r="B459" s="269"/>
      <c r="C459" s="269"/>
      <c r="D459" s="269"/>
      <c r="E459" s="269"/>
      <c r="F459" s="269"/>
      <c r="G459" s="269"/>
      <c r="H459" s="269"/>
      <c r="I459" s="269"/>
      <c r="J459" s="269"/>
    </row>
    <row r="460" spans="1:10" x14ac:dyDescent="0.2">
      <c r="A460" s="269"/>
      <c r="B460" s="269"/>
      <c r="C460" s="269"/>
      <c r="D460" s="269"/>
      <c r="E460" s="269"/>
      <c r="F460" s="269"/>
      <c r="G460" s="269"/>
      <c r="H460" s="269"/>
      <c r="I460" s="269"/>
      <c r="J460" s="269"/>
    </row>
    <row r="461" spans="1:10" ht="15.6" customHeight="1" x14ac:dyDescent="0.2">
      <c r="A461" s="352" t="s">
        <v>918</v>
      </c>
      <c r="B461" s="352"/>
      <c r="C461" s="352"/>
      <c r="D461" s="352"/>
      <c r="E461" s="352"/>
      <c r="F461" s="352"/>
      <c r="G461" s="352"/>
      <c r="H461" s="352"/>
      <c r="I461" s="352"/>
      <c r="J461" s="352"/>
    </row>
    <row r="462" spans="1:10" x14ac:dyDescent="0.2">
      <c r="A462" s="352"/>
      <c r="B462" s="352"/>
      <c r="C462" s="352"/>
      <c r="D462" s="352"/>
      <c r="E462" s="352"/>
      <c r="F462" s="352"/>
      <c r="G462" s="352"/>
      <c r="H462" s="352"/>
      <c r="I462" s="352"/>
      <c r="J462" s="352"/>
    </row>
    <row r="463" spans="1:10" x14ac:dyDescent="0.2">
      <c r="A463" s="352"/>
      <c r="B463" s="352"/>
      <c r="C463" s="352"/>
      <c r="D463" s="352"/>
      <c r="E463" s="352"/>
      <c r="F463" s="352"/>
      <c r="G463" s="352"/>
      <c r="H463" s="352"/>
      <c r="I463" s="352"/>
      <c r="J463" s="352"/>
    </row>
    <row r="464" spans="1:10" x14ac:dyDescent="0.2">
      <c r="A464" s="352"/>
      <c r="B464" s="352"/>
      <c r="C464" s="352"/>
      <c r="D464" s="352"/>
      <c r="E464" s="352"/>
      <c r="F464" s="352"/>
      <c r="G464" s="352"/>
      <c r="H464" s="352"/>
      <c r="I464" s="352"/>
      <c r="J464" s="352"/>
    </row>
    <row r="465" spans="1:10" ht="35.450000000000003" customHeight="1" x14ac:dyDescent="0.2">
      <c r="A465" s="352"/>
      <c r="B465" s="352"/>
      <c r="C465" s="352"/>
      <c r="D465" s="352"/>
      <c r="E465" s="352"/>
      <c r="F465" s="352"/>
      <c r="G465" s="352"/>
      <c r="H465" s="352"/>
      <c r="I465" s="352"/>
      <c r="J465" s="352"/>
    </row>
    <row r="466" spans="1:10" ht="12" customHeight="1" x14ac:dyDescent="0.2">
      <c r="A466" s="99"/>
      <c r="B466" s="99"/>
      <c r="C466" s="99"/>
      <c r="D466" s="99"/>
      <c r="E466" s="99"/>
      <c r="F466" s="99"/>
      <c r="G466" s="99"/>
      <c r="H466" s="99"/>
      <c r="I466" s="99"/>
      <c r="J466" s="99"/>
    </row>
    <row r="467" spans="1:10" ht="15.75" x14ac:dyDescent="0.25">
      <c r="A467" s="45" t="s">
        <v>523</v>
      </c>
    </row>
    <row r="468" spans="1:10" x14ac:dyDescent="0.2"/>
    <row r="469" spans="1:10" ht="15.6" customHeight="1" x14ac:dyDescent="0.2">
      <c r="C469" s="297" t="s">
        <v>455</v>
      </c>
      <c r="D469" s="297"/>
      <c r="E469" s="297"/>
      <c r="F469" s="297"/>
      <c r="G469" s="297" t="s">
        <v>456</v>
      </c>
      <c r="H469" s="297"/>
      <c r="I469" s="297"/>
      <c r="J469" s="297"/>
    </row>
    <row r="470" spans="1:10" x14ac:dyDescent="0.2">
      <c r="C470" s="297"/>
      <c r="D470" s="297"/>
      <c r="E470" s="297"/>
      <c r="F470" s="297"/>
      <c r="G470" s="297"/>
      <c r="H470" s="297"/>
      <c r="I470" s="297"/>
      <c r="J470" s="297"/>
    </row>
    <row r="471" spans="1:10" ht="15.6" customHeight="1" x14ac:dyDescent="0.2">
      <c r="A471" s="297" t="s">
        <v>963</v>
      </c>
      <c r="B471" s="297"/>
      <c r="C471" s="593" t="s">
        <v>524</v>
      </c>
      <c r="D471" s="554" t="s">
        <v>525</v>
      </c>
      <c r="E471" s="554"/>
      <c r="F471" s="593" t="s">
        <v>526</v>
      </c>
      <c r="G471" s="598" t="s">
        <v>524</v>
      </c>
      <c r="H471" s="554" t="s">
        <v>525</v>
      </c>
      <c r="I471" s="554"/>
      <c r="J471" s="593" t="s">
        <v>526</v>
      </c>
    </row>
    <row r="472" spans="1:10" x14ac:dyDescent="0.2">
      <c r="A472" s="297"/>
      <c r="B472" s="297"/>
      <c r="C472" s="593"/>
      <c r="D472" s="554"/>
      <c r="E472" s="554"/>
      <c r="F472" s="593"/>
      <c r="G472" s="599"/>
      <c r="H472" s="554"/>
      <c r="I472" s="554"/>
      <c r="J472" s="593"/>
    </row>
    <row r="473" spans="1:10" x14ac:dyDescent="0.2">
      <c r="A473" s="297"/>
      <c r="B473" s="297"/>
      <c r="C473" s="593"/>
      <c r="D473" s="554"/>
      <c r="E473" s="554"/>
      <c r="F473" s="593"/>
      <c r="G473" s="600"/>
      <c r="H473" s="554"/>
      <c r="I473" s="554"/>
      <c r="J473" s="593"/>
    </row>
    <row r="474" spans="1:10" x14ac:dyDescent="0.2">
      <c r="A474" s="412"/>
      <c r="B474" s="412"/>
      <c r="C474" s="413"/>
      <c r="D474" s="587"/>
      <c r="E474" s="588"/>
      <c r="F474" s="436">
        <f xml:space="preserve"> C474 - D474</f>
        <v>0</v>
      </c>
      <c r="G474" s="413"/>
      <c r="H474" s="587"/>
      <c r="I474" s="588"/>
      <c r="J474" s="436">
        <f xml:space="preserve"> G474 - H474</f>
        <v>0</v>
      </c>
    </row>
    <row r="475" spans="1:10" x14ac:dyDescent="0.2">
      <c r="A475" s="412"/>
      <c r="B475" s="412"/>
      <c r="C475" s="413"/>
      <c r="D475" s="589"/>
      <c r="E475" s="590"/>
      <c r="F475" s="436"/>
      <c r="G475" s="413"/>
      <c r="H475" s="589"/>
      <c r="I475" s="590"/>
      <c r="J475" s="436"/>
    </row>
    <row r="476" spans="1:10" x14ac:dyDescent="0.2">
      <c r="A476" s="412"/>
      <c r="B476" s="412"/>
      <c r="C476" s="413"/>
      <c r="D476" s="587"/>
      <c r="E476" s="588"/>
      <c r="F476" s="436">
        <f xml:space="preserve"> C476 - D476</f>
        <v>0</v>
      </c>
      <c r="G476" s="413"/>
      <c r="H476" s="587"/>
      <c r="I476" s="588"/>
      <c r="J476" s="436">
        <f xml:space="preserve"> G476 - H476</f>
        <v>0</v>
      </c>
    </row>
    <row r="477" spans="1:10" x14ac:dyDescent="0.2">
      <c r="A477" s="412"/>
      <c r="B477" s="412"/>
      <c r="C477" s="413"/>
      <c r="D477" s="589"/>
      <c r="E477" s="590"/>
      <c r="F477" s="436"/>
      <c r="G477" s="413"/>
      <c r="H477" s="589"/>
      <c r="I477" s="590"/>
      <c r="J477" s="436"/>
    </row>
    <row r="478" spans="1:10" x14ac:dyDescent="0.2">
      <c r="A478" s="412"/>
      <c r="B478" s="412"/>
      <c r="C478" s="413"/>
      <c r="D478" s="587"/>
      <c r="E478" s="588"/>
      <c r="F478" s="436">
        <f xml:space="preserve"> C478 - D478</f>
        <v>0</v>
      </c>
      <c r="G478" s="413"/>
      <c r="H478" s="587"/>
      <c r="I478" s="588"/>
      <c r="J478" s="436">
        <f xml:space="preserve"> G478 - H478</f>
        <v>0</v>
      </c>
    </row>
    <row r="479" spans="1:10" x14ac:dyDescent="0.2">
      <c r="A479" s="412"/>
      <c r="B479" s="412"/>
      <c r="C479" s="413"/>
      <c r="D479" s="589"/>
      <c r="E479" s="590"/>
      <c r="F479" s="436"/>
      <c r="G479" s="413"/>
      <c r="H479" s="589"/>
      <c r="I479" s="590"/>
      <c r="J479" s="436"/>
    </row>
    <row r="480" spans="1:10" x14ac:dyDescent="0.2">
      <c r="A480" s="412"/>
      <c r="B480" s="412"/>
      <c r="C480" s="413"/>
      <c r="D480" s="587"/>
      <c r="E480" s="588"/>
      <c r="F480" s="436">
        <f xml:space="preserve"> C480 - D480</f>
        <v>0</v>
      </c>
      <c r="G480" s="413"/>
      <c r="H480" s="587"/>
      <c r="I480" s="588"/>
      <c r="J480" s="436">
        <f xml:space="preserve"> G480 - H480</f>
        <v>0</v>
      </c>
    </row>
    <row r="481" spans="1:10" x14ac:dyDescent="0.2">
      <c r="A481" s="412"/>
      <c r="B481" s="412"/>
      <c r="C481" s="413"/>
      <c r="D481" s="589"/>
      <c r="E481" s="590"/>
      <c r="F481" s="436"/>
      <c r="G481" s="413"/>
      <c r="H481" s="589"/>
      <c r="I481" s="590"/>
      <c r="J481" s="436"/>
    </row>
    <row r="482" spans="1:10" x14ac:dyDescent="0.2">
      <c r="A482" s="412"/>
      <c r="B482" s="412"/>
      <c r="C482" s="413"/>
      <c r="D482" s="587"/>
      <c r="E482" s="588"/>
      <c r="F482" s="436">
        <f xml:space="preserve"> C482 - D482</f>
        <v>0</v>
      </c>
      <c r="G482" s="413"/>
      <c r="H482" s="587"/>
      <c r="I482" s="588"/>
      <c r="J482" s="436">
        <f xml:space="preserve"> G482 - H482</f>
        <v>0</v>
      </c>
    </row>
    <row r="483" spans="1:10" x14ac:dyDescent="0.2">
      <c r="A483" s="412"/>
      <c r="B483" s="412"/>
      <c r="C483" s="413"/>
      <c r="D483" s="589"/>
      <c r="E483" s="590"/>
      <c r="F483" s="436"/>
      <c r="G483" s="413"/>
      <c r="H483" s="589"/>
      <c r="I483" s="590"/>
      <c r="J483" s="436"/>
    </row>
    <row r="484" spans="1:10" x14ac:dyDescent="0.2">
      <c r="A484" s="435" t="s">
        <v>267</v>
      </c>
      <c r="B484" s="435"/>
      <c r="C484" s="436">
        <f xml:space="preserve"> C474 + C476 + C478 + C480 + C482</f>
        <v>0</v>
      </c>
      <c r="D484" s="594">
        <f xml:space="preserve"> D474 + D476 + D478 + D480 + D482</f>
        <v>0</v>
      </c>
      <c r="E484" s="595"/>
      <c r="F484" s="436">
        <f xml:space="preserve"> F474 + F476 + F478 + F480 + F482</f>
        <v>0</v>
      </c>
      <c r="G484" s="436">
        <f xml:space="preserve"> G474 + G476 + G478 + G480 + G482</f>
        <v>0</v>
      </c>
      <c r="H484" s="594">
        <f xml:space="preserve"> H474 + H476 + H478 + H480 + H482</f>
        <v>0</v>
      </c>
      <c r="I484" s="595"/>
      <c r="J484" s="436">
        <f xml:space="preserve"> J474 + J476 + J478 + J480 + J482</f>
        <v>0</v>
      </c>
    </row>
    <row r="485" spans="1:10" x14ac:dyDescent="0.2">
      <c r="A485" s="435"/>
      <c r="B485" s="435"/>
      <c r="C485" s="436"/>
      <c r="D485" s="596"/>
      <c r="E485" s="597"/>
      <c r="F485" s="436"/>
      <c r="G485" s="436"/>
      <c r="H485" s="596"/>
      <c r="I485" s="597"/>
      <c r="J485" s="436"/>
    </row>
    <row r="486" spans="1:10" ht="15.75" x14ac:dyDescent="0.2">
      <c r="A486" s="93"/>
      <c r="B486" s="93"/>
      <c r="C486" s="175"/>
      <c r="D486" s="175"/>
      <c r="E486" s="175"/>
      <c r="F486" s="175"/>
      <c r="G486" s="175"/>
      <c r="H486" s="175"/>
      <c r="I486" s="175"/>
      <c r="J486" s="175"/>
    </row>
    <row r="487" spans="1:10" x14ac:dyDescent="0.2">
      <c r="A487" s="269" t="s">
        <v>1003</v>
      </c>
      <c r="B487" s="269"/>
      <c r="C487" s="269"/>
      <c r="D487" s="269"/>
      <c r="E487" s="269"/>
      <c r="F487" s="269"/>
      <c r="G487" s="269"/>
      <c r="H487" s="269"/>
      <c r="I487" s="269"/>
      <c r="J487" s="269"/>
    </row>
    <row r="488" spans="1:10" x14ac:dyDescent="0.2">
      <c r="A488" s="269"/>
      <c r="B488" s="269"/>
      <c r="C488" s="269"/>
      <c r="D488" s="269"/>
      <c r="E488" s="269"/>
      <c r="F488" s="269"/>
      <c r="G488" s="269"/>
      <c r="H488" s="269"/>
      <c r="I488" s="269"/>
      <c r="J488" s="269"/>
    </row>
    <row r="489" spans="1:10" x14ac:dyDescent="0.2">
      <c r="A489" s="45" t="s">
        <v>527</v>
      </c>
    </row>
    <row r="490" spans="1:10" x14ac:dyDescent="0.2">
      <c r="A490" s="45" t="s">
        <v>528</v>
      </c>
    </row>
    <row r="491" spans="1:10" x14ac:dyDescent="0.2"/>
    <row r="492" spans="1:10" ht="15.75" hidden="1" x14ac:dyDescent="0.25">
      <c r="A492" s="219" t="s">
        <v>529</v>
      </c>
      <c r="B492" s="218"/>
      <c r="C492" s="218"/>
      <c r="D492" s="218"/>
      <c r="E492" s="218"/>
      <c r="F492" s="218"/>
      <c r="G492" s="218"/>
      <c r="H492" s="218"/>
      <c r="I492" s="218"/>
      <c r="J492" s="218"/>
    </row>
    <row r="493" spans="1:10" hidden="1" x14ac:dyDescent="0.2">
      <c r="A493" s="218" t="s">
        <v>530</v>
      </c>
      <c r="B493" s="218"/>
      <c r="C493" s="218"/>
      <c r="D493" s="218"/>
      <c r="E493" s="218"/>
      <c r="F493" s="218"/>
      <c r="G493" s="218"/>
      <c r="H493" s="218"/>
      <c r="I493" s="218"/>
      <c r="J493" s="218"/>
    </row>
    <row r="494" spans="1:10" hidden="1" x14ac:dyDescent="0.2">
      <c r="A494" s="218" t="s">
        <v>531</v>
      </c>
      <c r="B494" s="218"/>
      <c r="C494" s="218"/>
      <c r="D494" s="218"/>
      <c r="E494" s="218"/>
      <c r="F494" s="218"/>
      <c r="G494" s="218"/>
      <c r="H494" s="218"/>
      <c r="I494" s="218"/>
      <c r="J494" s="218"/>
    </row>
    <row r="495" spans="1:10" ht="20.25" hidden="1" x14ac:dyDescent="0.2">
      <c r="A495" s="417"/>
      <c r="B495" s="417"/>
      <c r="C495" s="417"/>
      <c r="D495" s="417"/>
      <c r="E495" s="417"/>
      <c r="F495" s="417"/>
      <c r="G495" s="417"/>
      <c r="H495" s="417"/>
      <c r="I495" s="417"/>
      <c r="J495" s="218"/>
    </row>
    <row r="496" spans="1:10" hidden="1" x14ac:dyDescent="0.2">
      <c r="A496" s="218"/>
      <c r="B496" s="218"/>
      <c r="C496" s="218"/>
      <c r="D496" s="218"/>
      <c r="E496" s="218"/>
      <c r="F496" s="218"/>
      <c r="G496" s="218"/>
      <c r="H496" s="218"/>
      <c r="I496" s="218"/>
      <c r="J496" s="218"/>
    </row>
    <row r="497" spans="1:10" hidden="1" x14ac:dyDescent="0.2">
      <c r="A497" s="218" t="s">
        <v>980</v>
      </c>
      <c r="B497" s="218"/>
      <c r="C497" s="218"/>
      <c r="D497" s="218"/>
      <c r="E497" s="218"/>
      <c r="F497" s="218"/>
      <c r="G497" s="218"/>
      <c r="H497" s="218"/>
      <c r="I497" s="218"/>
      <c r="J497" s="218"/>
    </row>
    <row r="498" spans="1:10" ht="20.25" hidden="1" x14ac:dyDescent="0.2">
      <c r="A498" s="417"/>
      <c r="B498" s="417"/>
      <c r="C498" s="417"/>
      <c r="D498" s="417"/>
      <c r="E498" s="417"/>
      <c r="F498" s="417"/>
      <c r="G498" s="417"/>
      <c r="H498" s="417"/>
      <c r="I498" s="417"/>
      <c r="J498" s="218"/>
    </row>
    <row r="499" spans="1:10" hidden="1" x14ac:dyDescent="0.2">
      <c r="A499" s="218"/>
      <c r="B499" s="218"/>
      <c r="C499" s="218"/>
      <c r="D499" s="218"/>
      <c r="E499" s="218"/>
      <c r="F499" s="218"/>
      <c r="G499" s="218"/>
      <c r="H499" s="218"/>
      <c r="I499" s="218"/>
      <c r="J499" s="218"/>
    </row>
    <row r="500" spans="1:10" ht="15.75" hidden="1" x14ac:dyDescent="0.25">
      <c r="A500" s="219" t="s">
        <v>45</v>
      </c>
      <c r="B500" s="218"/>
      <c r="C500" s="218"/>
      <c r="D500" s="218"/>
      <c r="E500" s="218"/>
      <c r="F500" s="218"/>
      <c r="G500" s="218"/>
      <c r="H500" s="218"/>
      <c r="I500" s="218"/>
      <c r="J500" s="218"/>
    </row>
    <row r="501" spans="1:10" hidden="1" x14ac:dyDescent="0.2">
      <c r="A501" s="218" t="s">
        <v>146</v>
      </c>
      <c r="B501" s="218"/>
      <c r="C501" s="218"/>
      <c r="D501" s="218"/>
      <c r="E501" s="218"/>
      <c r="F501" s="218"/>
      <c r="G501" s="218"/>
      <c r="H501" s="218"/>
      <c r="I501" s="218"/>
      <c r="J501" s="218"/>
    </row>
    <row r="502" spans="1:10" ht="20.25" hidden="1" x14ac:dyDescent="0.2">
      <c r="A502" s="417"/>
      <c r="B502" s="417"/>
      <c r="C502" s="417"/>
      <c r="D502" s="417"/>
      <c r="E502" s="417"/>
      <c r="F502" s="417"/>
      <c r="G502" s="417"/>
      <c r="H502" s="417"/>
      <c r="I502" s="417"/>
      <c r="J502" s="218"/>
    </row>
    <row r="503" spans="1:10" hidden="1" x14ac:dyDescent="0.2">
      <c r="A503" s="218" t="s">
        <v>532</v>
      </c>
      <c r="B503" s="218"/>
      <c r="C503" s="218"/>
      <c r="D503" s="218"/>
      <c r="E503" s="218"/>
      <c r="F503" s="218"/>
      <c r="G503" s="218"/>
      <c r="H503" s="218"/>
      <c r="I503" s="218"/>
      <c r="J503" s="218"/>
    </row>
    <row r="504" spans="1:10" ht="15.6" hidden="1" customHeight="1" x14ac:dyDescent="0.2">
      <c r="A504" s="271" t="s">
        <v>533</v>
      </c>
      <c r="B504" s="271"/>
      <c r="C504" s="271"/>
      <c r="D504" s="271"/>
      <c r="E504" s="271"/>
      <c r="F504" s="271"/>
      <c r="G504" s="271"/>
      <c r="H504" s="271"/>
      <c r="I504" s="271"/>
      <c r="J504" s="271"/>
    </row>
    <row r="505" spans="1:10" hidden="1" x14ac:dyDescent="0.2">
      <c r="A505" s="271"/>
      <c r="B505" s="271"/>
      <c r="C505" s="271"/>
      <c r="D505" s="271"/>
      <c r="E505" s="271"/>
      <c r="F505" s="271"/>
      <c r="G505" s="271"/>
      <c r="H505" s="271"/>
      <c r="I505" s="271"/>
      <c r="J505" s="271"/>
    </row>
    <row r="506" spans="1:10" ht="20.25" hidden="1" x14ac:dyDescent="0.2">
      <c r="A506" s="417"/>
      <c r="B506" s="417"/>
      <c r="C506" s="417"/>
      <c r="D506" s="417"/>
      <c r="E506" s="417"/>
      <c r="F506" s="417"/>
      <c r="G506" s="417"/>
      <c r="H506" s="417"/>
      <c r="I506" s="417"/>
      <c r="J506" s="220"/>
    </row>
    <row r="507" spans="1:10" hidden="1" x14ac:dyDescent="0.2">
      <c r="A507" s="218"/>
      <c r="B507" s="218"/>
      <c r="C507" s="218"/>
      <c r="D507" s="218"/>
      <c r="E507" s="218"/>
      <c r="F507" s="218"/>
      <c r="G507" s="218"/>
      <c r="H507" s="218"/>
      <c r="I507" s="218"/>
      <c r="J507" s="218"/>
    </row>
    <row r="508" spans="1:10" hidden="1" x14ac:dyDescent="0.2">
      <c r="A508" s="218" t="s">
        <v>534</v>
      </c>
      <c r="B508" s="218"/>
      <c r="C508" s="218"/>
      <c r="D508" s="218"/>
      <c r="E508" s="218"/>
      <c r="F508" s="218"/>
      <c r="G508" s="218"/>
      <c r="H508" s="218"/>
      <c r="I508" s="218"/>
      <c r="J508" s="218"/>
    </row>
    <row r="509" spans="1:10" ht="20.25" hidden="1" x14ac:dyDescent="0.2">
      <c r="A509" s="416"/>
      <c r="B509" s="416"/>
      <c r="C509" s="416"/>
      <c r="D509" s="416"/>
      <c r="E509" s="416"/>
      <c r="F509" s="416"/>
      <c r="G509" s="416"/>
      <c r="H509" s="416"/>
      <c r="I509" s="416"/>
      <c r="J509" s="221" t="s">
        <v>535</v>
      </c>
    </row>
    <row r="510" spans="1:10" hidden="1" x14ac:dyDescent="0.2">
      <c r="A510" s="218"/>
      <c r="B510" s="218"/>
      <c r="C510" s="218"/>
      <c r="D510" s="218"/>
      <c r="E510" s="218"/>
      <c r="F510" s="218"/>
      <c r="G510" s="218"/>
      <c r="H510" s="218"/>
      <c r="I510" s="218"/>
      <c r="J510" s="218"/>
    </row>
    <row r="511" spans="1:10" hidden="1" x14ac:dyDescent="0.2">
      <c r="A511" s="218" t="s">
        <v>536</v>
      </c>
      <c r="B511" s="218"/>
      <c r="C511" s="218"/>
      <c r="D511" s="218"/>
      <c r="E511" s="218"/>
      <c r="F511" s="218"/>
      <c r="G511" s="218"/>
      <c r="H511" s="218"/>
      <c r="I511" s="218"/>
      <c r="J511" s="218"/>
    </row>
    <row r="512" spans="1:10" ht="20.25" hidden="1" x14ac:dyDescent="0.2">
      <c r="A512" s="417"/>
      <c r="B512" s="417"/>
      <c r="C512" s="417"/>
      <c r="D512" s="417"/>
      <c r="E512" s="417"/>
      <c r="F512" s="417"/>
      <c r="G512" s="417"/>
      <c r="H512" s="417"/>
      <c r="I512" s="417"/>
      <c r="J512" s="218"/>
    </row>
    <row r="513" spans="1:10" hidden="1" x14ac:dyDescent="0.2">
      <c r="A513" s="218"/>
      <c r="B513" s="218"/>
      <c r="C513" s="218"/>
      <c r="D513" s="218"/>
      <c r="E513" s="218"/>
      <c r="F513" s="218"/>
      <c r="G513" s="218"/>
      <c r="H513" s="218"/>
      <c r="I513" s="218"/>
      <c r="J513" s="218"/>
    </row>
    <row r="514" spans="1:10" ht="15.6" hidden="1" customHeight="1" x14ac:dyDescent="0.2">
      <c r="A514" s="271" t="s">
        <v>537</v>
      </c>
      <c r="B514" s="271"/>
      <c r="C514" s="271"/>
      <c r="D514" s="271"/>
      <c r="E514" s="271"/>
      <c r="F514" s="271"/>
      <c r="G514" s="271"/>
      <c r="H514" s="271"/>
      <c r="I514" s="271"/>
      <c r="J514" s="271"/>
    </row>
    <row r="515" spans="1:10" hidden="1" x14ac:dyDescent="0.2">
      <c r="A515" s="271"/>
      <c r="B515" s="271"/>
      <c r="C515" s="271"/>
      <c r="D515" s="271"/>
      <c r="E515" s="271"/>
      <c r="F515" s="271"/>
      <c r="G515" s="271"/>
      <c r="H515" s="271"/>
      <c r="I515" s="271"/>
      <c r="J515" s="271"/>
    </row>
    <row r="516" spans="1:10" ht="20.25" hidden="1" x14ac:dyDescent="0.2">
      <c r="A516" s="416"/>
      <c r="B516" s="416"/>
      <c r="C516" s="416"/>
      <c r="D516" s="416"/>
      <c r="E516" s="416"/>
      <c r="F516" s="416"/>
      <c r="G516" s="416"/>
      <c r="H516" s="416"/>
      <c r="I516" s="416"/>
      <c r="J516" s="218" t="s">
        <v>535</v>
      </c>
    </row>
    <row r="517" spans="1:10" hidden="1" x14ac:dyDescent="0.2">
      <c r="A517" s="218"/>
      <c r="B517" s="218"/>
      <c r="C517" s="218"/>
      <c r="D517" s="218"/>
      <c r="E517" s="218"/>
      <c r="F517" s="218"/>
      <c r="G517" s="218"/>
      <c r="H517" s="218"/>
      <c r="I517" s="218"/>
      <c r="J517" s="218"/>
    </row>
    <row r="518" spans="1:10" ht="15.6" hidden="1" customHeight="1" x14ac:dyDescent="0.2">
      <c r="A518" s="271" t="s">
        <v>538</v>
      </c>
      <c r="B518" s="271"/>
      <c r="C518" s="271"/>
      <c r="D518" s="271"/>
      <c r="E518" s="271"/>
      <c r="F518" s="271"/>
      <c r="G518" s="271"/>
      <c r="H518" s="271"/>
      <c r="I518" s="271"/>
      <c r="J518" s="271"/>
    </row>
    <row r="519" spans="1:10" hidden="1" x14ac:dyDescent="0.2">
      <c r="A519" s="271"/>
      <c r="B519" s="271"/>
      <c r="C519" s="271"/>
      <c r="D519" s="271"/>
      <c r="E519" s="271"/>
      <c r="F519" s="271"/>
      <c r="G519" s="271"/>
      <c r="H519" s="271"/>
      <c r="I519" s="271"/>
      <c r="J519" s="271"/>
    </row>
    <row r="520" spans="1:10" ht="20.25" hidden="1" x14ac:dyDescent="0.2">
      <c r="A520" s="416"/>
      <c r="B520" s="416"/>
      <c r="C520" s="416"/>
      <c r="D520" s="416"/>
      <c r="E520" s="416"/>
      <c r="F520" s="416"/>
      <c r="G520" s="416"/>
      <c r="H520" s="416"/>
      <c r="I520" s="416"/>
      <c r="J520" s="218" t="s">
        <v>535</v>
      </c>
    </row>
    <row r="521" spans="1:10" hidden="1" x14ac:dyDescent="0.2">
      <c r="A521" s="218"/>
      <c r="B521" s="218"/>
      <c r="C521" s="218"/>
      <c r="D521" s="218"/>
      <c r="E521" s="218"/>
      <c r="F521" s="218"/>
      <c r="G521" s="218"/>
      <c r="H521" s="218"/>
      <c r="I521" s="218"/>
      <c r="J521" s="218"/>
    </row>
    <row r="522" spans="1:10" ht="15.75" hidden="1" x14ac:dyDescent="0.25">
      <c r="A522" s="222" t="s">
        <v>539</v>
      </c>
      <c r="B522" s="218"/>
      <c r="C522" s="218"/>
      <c r="D522" s="218"/>
      <c r="E522" s="218"/>
      <c r="F522" s="218"/>
      <c r="G522" s="218"/>
      <c r="H522" s="218"/>
      <c r="I522" s="218"/>
      <c r="J522" s="218"/>
    </row>
    <row r="523" spans="1:10" hidden="1" x14ac:dyDescent="0.2">
      <c r="A523" s="218" t="s">
        <v>540</v>
      </c>
      <c r="B523" s="218"/>
      <c r="C523" s="218"/>
      <c r="D523" s="218"/>
      <c r="E523" s="218"/>
      <c r="F523" s="218"/>
      <c r="G523" s="218"/>
      <c r="H523" s="218"/>
      <c r="I523" s="218"/>
      <c r="J523" s="218"/>
    </row>
    <row r="524" spans="1:10" ht="20.25" hidden="1" x14ac:dyDescent="0.2">
      <c r="A524" s="585"/>
      <c r="B524" s="585"/>
      <c r="C524" s="585"/>
      <c r="D524" s="585"/>
      <c r="E524" s="585"/>
      <c r="F524" s="585"/>
      <c r="G524" s="585"/>
      <c r="H524" s="585"/>
      <c r="I524" s="585"/>
      <c r="J524" s="218"/>
    </row>
    <row r="525" spans="1:10" hidden="1" x14ac:dyDescent="0.2">
      <c r="A525" s="218"/>
      <c r="B525" s="218"/>
      <c r="C525" s="218"/>
      <c r="D525" s="218"/>
      <c r="E525" s="218"/>
      <c r="F525" s="218"/>
      <c r="G525" s="218"/>
      <c r="H525" s="218"/>
      <c r="I525" s="218"/>
      <c r="J525" s="218"/>
    </row>
    <row r="526" spans="1:10" ht="15.6" hidden="1" customHeight="1" x14ac:dyDescent="0.2">
      <c r="A526" s="271" t="s">
        <v>541</v>
      </c>
      <c r="B526" s="271"/>
      <c r="C526" s="271"/>
      <c r="D526" s="271"/>
      <c r="E526" s="271"/>
      <c r="F526" s="271"/>
      <c r="G526" s="271"/>
      <c r="H526" s="271"/>
      <c r="I526" s="271"/>
      <c r="J526" s="271"/>
    </row>
    <row r="527" spans="1:10" hidden="1" x14ac:dyDescent="0.2">
      <c r="A527" s="271"/>
      <c r="B527" s="271"/>
      <c r="C527" s="271"/>
      <c r="D527" s="271"/>
      <c r="E527" s="271"/>
      <c r="F527" s="271"/>
      <c r="G527" s="271"/>
      <c r="H527" s="271"/>
      <c r="I527" s="271"/>
      <c r="J527" s="271"/>
    </row>
    <row r="528" spans="1:10" ht="23.25" hidden="1" x14ac:dyDescent="0.2">
      <c r="A528" s="586"/>
      <c r="B528" s="586"/>
      <c r="C528" s="586"/>
      <c r="D528" s="586"/>
      <c r="E528" s="586"/>
      <c r="F528" s="586"/>
      <c r="G528" s="586"/>
      <c r="H528" s="586"/>
      <c r="I528" s="586"/>
      <c r="J528" s="220"/>
    </row>
    <row r="529" spans="1:10" hidden="1" x14ac:dyDescent="0.2">
      <c r="A529" s="218"/>
      <c r="B529" s="218"/>
      <c r="C529" s="218"/>
      <c r="D529" s="218"/>
      <c r="E529" s="218"/>
      <c r="F529" s="218"/>
      <c r="G529" s="218"/>
      <c r="H529" s="218"/>
      <c r="I529" s="218"/>
      <c r="J529" s="218"/>
    </row>
    <row r="530" spans="1:10" ht="15.6" hidden="1" customHeight="1" x14ac:dyDescent="0.2">
      <c r="A530" s="271" t="s">
        <v>542</v>
      </c>
      <c r="B530" s="271"/>
      <c r="C530" s="271"/>
      <c r="D530" s="271"/>
      <c r="E530" s="271"/>
      <c r="F530" s="271"/>
      <c r="G530" s="271"/>
      <c r="H530" s="271"/>
      <c r="I530" s="271"/>
      <c r="J530" s="271"/>
    </row>
    <row r="531" spans="1:10" hidden="1" x14ac:dyDescent="0.2">
      <c r="A531" s="271"/>
      <c r="B531" s="271"/>
      <c r="C531" s="271"/>
      <c r="D531" s="271"/>
      <c r="E531" s="271"/>
      <c r="F531" s="271"/>
      <c r="G531" s="271"/>
      <c r="H531" s="271"/>
      <c r="I531" s="271"/>
      <c r="J531" s="271"/>
    </row>
    <row r="532" spans="1:10" ht="20.25" hidden="1" x14ac:dyDescent="0.2">
      <c r="A532" s="417"/>
      <c r="B532" s="417"/>
      <c r="C532" s="417"/>
      <c r="D532" s="417"/>
      <c r="E532" s="417"/>
      <c r="F532" s="417"/>
      <c r="G532" s="417"/>
      <c r="H532" s="417"/>
      <c r="I532" s="417"/>
      <c r="J532" s="220"/>
    </row>
    <row r="533" spans="1:10" hidden="1" x14ac:dyDescent="0.2">
      <c r="A533" s="218"/>
      <c r="B533" s="218"/>
      <c r="C533" s="218"/>
      <c r="D533" s="218"/>
      <c r="E533" s="218"/>
      <c r="F533" s="218"/>
      <c r="G533" s="218"/>
      <c r="H533" s="218"/>
      <c r="I533" s="218"/>
      <c r="J533" s="218"/>
    </row>
    <row r="534" spans="1:10" hidden="1" x14ac:dyDescent="0.2">
      <c r="A534" s="218"/>
      <c r="B534" s="218"/>
      <c r="C534" s="218"/>
      <c r="D534" s="218"/>
      <c r="E534" s="218"/>
      <c r="F534" s="218"/>
      <c r="G534" s="218"/>
      <c r="H534" s="218"/>
      <c r="I534" s="218"/>
      <c r="J534" s="218"/>
    </row>
    <row r="535" spans="1:10" hidden="1" x14ac:dyDescent="0.2">
      <c r="A535" s="218"/>
      <c r="B535" s="218"/>
      <c r="C535" s="218"/>
      <c r="D535" s="218"/>
      <c r="E535" s="218"/>
      <c r="F535" s="218"/>
      <c r="G535" s="218"/>
      <c r="H535" s="218"/>
      <c r="I535" s="218"/>
      <c r="J535" s="218"/>
    </row>
    <row r="536" spans="1:10" hidden="1" x14ac:dyDescent="0.2">
      <c r="A536" s="218"/>
      <c r="B536" s="218"/>
      <c r="C536" s="218"/>
      <c r="D536" s="218"/>
      <c r="E536" s="218"/>
      <c r="F536" s="218"/>
      <c r="G536" s="218"/>
      <c r="H536" s="218"/>
      <c r="I536" s="218"/>
      <c r="J536" s="218"/>
    </row>
    <row r="537" spans="1:10" hidden="1" x14ac:dyDescent="0.2">
      <c r="A537" s="218"/>
      <c r="B537" s="218"/>
      <c r="C537" s="218"/>
      <c r="D537" s="218"/>
      <c r="E537" s="218"/>
      <c r="F537" s="218"/>
      <c r="G537" s="218"/>
      <c r="H537" s="218"/>
      <c r="I537" s="218"/>
      <c r="J537" s="218"/>
    </row>
    <row r="538" spans="1:10" ht="15.75" hidden="1" x14ac:dyDescent="0.25">
      <c r="A538" s="219" t="s">
        <v>543</v>
      </c>
      <c r="B538" s="218"/>
      <c r="C538" s="218"/>
      <c r="D538" s="218"/>
      <c r="E538" s="218"/>
      <c r="F538" s="218"/>
      <c r="G538" s="218"/>
      <c r="H538" s="218"/>
      <c r="I538" s="218"/>
      <c r="J538" s="218"/>
    </row>
    <row r="539" spans="1:10" hidden="1" x14ac:dyDescent="0.2">
      <c r="A539" s="218" t="s">
        <v>544</v>
      </c>
      <c r="B539" s="218"/>
      <c r="C539" s="218"/>
      <c r="D539" s="218"/>
      <c r="E539" s="218"/>
      <c r="F539" s="218"/>
      <c r="G539" s="218"/>
      <c r="H539" s="218"/>
      <c r="I539" s="218"/>
      <c r="J539" s="218"/>
    </row>
    <row r="540" spans="1:10" hidden="1" x14ac:dyDescent="0.2">
      <c r="A540" s="218"/>
      <c r="B540" s="218"/>
      <c r="C540" s="218"/>
      <c r="D540" s="218"/>
      <c r="E540" s="218"/>
      <c r="F540" s="218"/>
      <c r="G540" s="218"/>
      <c r="H540" s="218"/>
      <c r="I540" s="218"/>
      <c r="J540" s="218"/>
    </row>
    <row r="541" spans="1:10" ht="15.75" hidden="1" x14ac:dyDescent="0.25">
      <c r="A541" s="418" t="s">
        <v>545</v>
      </c>
      <c r="B541" s="419"/>
      <c r="C541" s="428" t="s">
        <v>546</v>
      </c>
      <c r="D541" s="429"/>
      <c r="E541" s="429"/>
      <c r="F541" s="430"/>
      <c r="G541" s="418" t="s">
        <v>547</v>
      </c>
      <c r="H541" s="419"/>
      <c r="I541" s="418" t="s">
        <v>548</v>
      </c>
      <c r="J541" s="419"/>
    </row>
    <row r="542" spans="1:10" hidden="1" x14ac:dyDescent="0.2">
      <c r="A542" s="420"/>
      <c r="B542" s="421"/>
      <c r="C542" s="418" t="s">
        <v>549</v>
      </c>
      <c r="D542" s="419"/>
      <c r="E542" s="418" t="s">
        <v>550</v>
      </c>
      <c r="F542" s="419"/>
      <c r="G542" s="420"/>
      <c r="H542" s="421"/>
      <c r="I542" s="420"/>
      <c r="J542" s="421"/>
    </row>
    <row r="543" spans="1:10" hidden="1" x14ac:dyDescent="0.2">
      <c r="A543" s="422"/>
      <c r="B543" s="423"/>
      <c r="C543" s="422"/>
      <c r="D543" s="423"/>
      <c r="E543" s="422"/>
      <c r="F543" s="423"/>
      <c r="G543" s="422"/>
      <c r="H543" s="423"/>
      <c r="I543" s="422"/>
      <c r="J543" s="423"/>
    </row>
    <row r="544" spans="1:10" hidden="1" x14ac:dyDescent="0.2">
      <c r="A544" s="424"/>
      <c r="B544" s="425"/>
      <c r="C544" s="424"/>
      <c r="D544" s="425"/>
      <c r="E544" s="424"/>
      <c r="F544" s="425"/>
      <c r="G544" s="431"/>
      <c r="H544" s="432"/>
      <c r="I544" s="431"/>
      <c r="J544" s="432"/>
    </row>
    <row r="545" spans="1:10" hidden="1" x14ac:dyDescent="0.2">
      <c r="A545" s="426"/>
      <c r="B545" s="427"/>
      <c r="C545" s="426"/>
      <c r="D545" s="427"/>
      <c r="E545" s="426"/>
      <c r="F545" s="427"/>
      <c r="G545" s="433"/>
      <c r="H545" s="434"/>
      <c r="I545" s="433"/>
      <c r="J545" s="434"/>
    </row>
    <row r="546" spans="1:10" hidden="1" x14ac:dyDescent="0.2">
      <c r="A546" s="424"/>
      <c r="B546" s="425"/>
      <c r="C546" s="424"/>
      <c r="D546" s="425"/>
      <c r="E546" s="424"/>
      <c r="F546" s="425"/>
      <c r="G546" s="431"/>
      <c r="H546" s="432"/>
      <c r="I546" s="431"/>
      <c r="J546" s="432"/>
    </row>
    <row r="547" spans="1:10" hidden="1" x14ac:dyDescent="0.2">
      <c r="A547" s="426"/>
      <c r="B547" s="427"/>
      <c r="C547" s="426"/>
      <c r="D547" s="427"/>
      <c r="E547" s="426"/>
      <c r="F547" s="427"/>
      <c r="G547" s="433"/>
      <c r="H547" s="434"/>
      <c r="I547" s="433"/>
      <c r="J547" s="434"/>
    </row>
    <row r="548" spans="1:10" hidden="1" x14ac:dyDescent="0.2">
      <c r="A548" s="424"/>
      <c r="B548" s="425"/>
      <c r="C548" s="424"/>
      <c r="D548" s="425"/>
      <c r="E548" s="424"/>
      <c r="F548" s="425"/>
      <c r="G548" s="431"/>
      <c r="H548" s="432"/>
      <c r="I548" s="431"/>
      <c r="J548" s="432"/>
    </row>
    <row r="549" spans="1:10" hidden="1" x14ac:dyDescent="0.2">
      <c r="A549" s="426"/>
      <c r="B549" s="427"/>
      <c r="C549" s="426"/>
      <c r="D549" s="427"/>
      <c r="E549" s="426"/>
      <c r="F549" s="427"/>
      <c r="G549" s="433"/>
      <c r="H549" s="434"/>
      <c r="I549" s="433"/>
      <c r="J549" s="434"/>
    </row>
    <row r="550" spans="1:10" hidden="1" x14ac:dyDescent="0.2">
      <c r="A550" s="424"/>
      <c r="B550" s="425"/>
      <c r="C550" s="424"/>
      <c r="D550" s="425"/>
      <c r="E550" s="424"/>
      <c r="F550" s="425"/>
      <c r="G550" s="431"/>
      <c r="H550" s="432"/>
      <c r="I550" s="431"/>
      <c r="J550" s="432"/>
    </row>
    <row r="551" spans="1:10" hidden="1" x14ac:dyDescent="0.2">
      <c r="A551" s="426"/>
      <c r="B551" s="427"/>
      <c r="C551" s="426"/>
      <c r="D551" s="427"/>
      <c r="E551" s="426"/>
      <c r="F551" s="427"/>
      <c r="G551" s="433"/>
      <c r="H551" s="434"/>
      <c r="I551" s="433"/>
      <c r="J551" s="434"/>
    </row>
    <row r="552" spans="1:10" hidden="1" x14ac:dyDescent="0.2">
      <c r="A552" s="424"/>
      <c r="B552" s="425"/>
      <c r="C552" s="424"/>
      <c r="D552" s="425"/>
      <c r="E552" s="424"/>
      <c r="F552" s="425"/>
      <c r="G552" s="431"/>
      <c r="H552" s="432"/>
      <c r="I552" s="431"/>
      <c r="J552" s="432"/>
    </row>
    <row r="553" spans="1:10" hidden="1" x14ac:dyDescent="0.2">
      <c r="A553" s="426"/>
      <c r="B553" s="427"/>
      <c r="C553" s="426"/>
      <c r="D553" s="427"/>
      <c r="E553" s="426"/>
      <c r="F553" s="427"/>
      <c r="G553" s="433"/>
      <c r="H553" s="434"/>
      <c r="I553" s="433"/>
      <c r="J553" s="434"/>
    </row>
    <row r="554" spans="1:10" hidden="1" x14ac:dyDescent="0.2">
      <c r="A554" s="424"/>
      <c r="B554" s="425"/>
      <c r="C554" s="424"/>
      <c r="D554" s="425"/>
      <c r="E554" s="424"/>
      <c r="F554" s="425"/>
      <c r="G554" s="431"/>
      <c r="H554" s="432"/>
      <c r="I554" s="431"/>
      <c r="J554" s="432"/>
    </row>
    <row r="555" spans="1:10" hidden="1" x14ac:dyDescent="0.2">
      <c r="A555" s="426"/>
      <c r="B555" s="427"/>
      <c r="C555" s="426"/>
      <c r="D555" s="427"/>
      <c r="E555" s="426"/>
      <c r="F555" s="427"/>
      <c r="G555" s="433"/>
      <c r="H555" s="434"/>
      <c r="I555" s="433"/>
      <c r="J555" s="434"/>
    </row>
    <row r="556" spans="1:10" hidden="1" x14ac:dyDescent="0.2">
      <c r="A556" s="424"/>
      <c r="B556" s="425"/>
      <c r="C556" s="424"/>
      <c r="D556" s="425"/>
      <c r="E556" s="424"/>
      <c r="F556" s="425"/>
      <c r="G556" s="431"/>
      <c r="H556" s="432"/>
      <c r="I556" s="431"/>
      <c r="J556" s="432"/>
    </row>
    <row r="557" spans="1:10" hidden="1" x14ac:dyDescent="0.2">
      <c r="A557" s="426"/>
      <c r="B557" s="427"/>
      <c r="C557" s="426"/>
      <c r="D557" s="427"/>
      <c r="E557" s="426"/>
      <c r="F557" s="427"/>
      <c r="G557" s="433"/>
      <c r="H557" s="434"/>
      <c r="I557" s="433"/>
      <c r="J557" s="434"/>
    </row>
    <row r="558" spans="1:10" hidden="1" x14ac:dyDescent="0.2">
      <c r="A558" s="424"/>
      <c r="B558" s="425"/>
      <c r="C558" s="424"/>
      <c r="D558" s="425"/>
      <c r="E558" s="424"/>
      <c r="F558" s="425"/>
      <c r="G558" s="431"/>
      <c r="H558" s="432"/>
      <c r="I558" s="431"/>
      <c r="J558" s="432"/>
    </row>
    <row r="559" spans="1:10" hidden="1" x14ac:dyDescent="0.2">
      <c r="A559" s="426"/>
      <c r="B559" s="427"/>
      <c r="C559" s="426"/>
      <c r="D559" s="427"/>
      <c r="E559" s="426"/>
      <c r="F559" s="427"/>
      <c r="G559" s="433"/>
      <c r="H559" s="434"/>
      <c r="I559" s="433"/>
      <c r="J559" s="434"/>
    </row>
    <row r="560" spans="1:10" hidden="1" x14ac:dyDescent="0.2">
      <c r="A560" s="424"/>
      <c r="B560" s="425"/>
      <c r="C560" s="424"/>
      <c r="D560" s="425"/>
      <c r="E560" s="424"/>
      <c r="F560" s="425"/>
      <c r="G560" s="431"/>
      <c r="H560" s="432"/>
      <c r="I560" s="431"/>
      <c r="J560" s="432"/>
    </row>
    <row r="561" spans="1:10" hidden="1" x14ac:dyDescent="0.2">
      <c r="A561" s="426"/>
      <c r="B561" s="427"/>
      <c r="C561" s="426"/>
      <c r="D561" s="427"/>
      <c r="E561" s="426"/>
      <c r="F561" s="427"/>
      <c r="G561" s="433"/>
      <c r="H561" s="434"/>
      <c r="I561" s="433"/>
      <c r="J561" s="434"/>
    </row>
    <row r="562" spans="1:10" hidden="1" x14ac:dyDescent="0.2">
      <c r="A562" s="424"/>
      <c r="B562" s="425"/>
      <c r="C562" s="424"/>
      <c r="D562" s="425"/>
      <c r="E562" s="424"/>
      <c r="F562" s="425"/>
      <c r="G562" s="431"/>
      <c r="H562" s="432"/>
      <c r="I562" s="431"/>
      <c r="J562" s="432"/>
    </row>
    <row r="563" spans="1:10" hidden="1" x14ac:dyDescent="0.2">
      <c r="A563" s="426"/>
      <c r="B563" s="427"/>
      <c r="C563" s="426"/>
      <c r="D563" s="427"/>
      <c r="E563" s="426"/>
      <c r="F563" s="427"/>
      <c r="G563" s="433"/>
      <c r="H563" s="434"/>
      <c r="I563" s="433"/>
      <c r="J563" s="434"/>
    </row>
    <row r="564" spans="1:10" ht="15.75" x14ac:dyDescent="0.25">
      <c r="A564" s="98" t="s">
        <v>1009</v>
      </c>
    </row>
    <row r="565" spans="1:10" ht="15.75" x14ac:dyDescent="0.25">
      <c r="A565" s="44" t="s">
        <v>551</v>
      </c>
    </row>
    <row r="566" spans="1:10" x14ac:dyDescent="0.2">
      <c r="A566" s="458" t="s">
        <v>1004</v>
      </c>
      <c r="B566" s="352"/>
      <c r="C566" s="352"/>
      <c r="D566" s="352"/>
      <c r="E566" s="352"/>
      <c r="F566" s="352"/>
      <c r="G566" s="352"/>
      <c r="H566" s="352"/>
      <c r="I566" s="352"/>
      <c r="J566" s="352"/>
    </row>
    <row r="567" spans="1:10" x14ac:dyDescent="0.2">
      <c r="A567" s="352"/>
      <c r="B567" s="352"/>
      <c r="C567" s="352"/>
      <c r="D567" s="352"/>
      <c r="E567" s="352"/>
      <c r="F567" s="352"/>
      <c r="G567" s="352"/>
      <c r="H567" s="352"/>
      <c r="I567" s="352"/>
      <c r="J567" s="352"/>
    </row>
    <row r="568" spans="1:10" x14ac:dyDescent="0.2">
      <c r="A568" s="352"/>
      <c r="B568" s="352"/>
      <c r="C568" s="352"/>
      <c r="D568" s="352"/>
      <c r="E568" s="352"/>
      <c r="F568" s="352"/>
      <c r="G568" s="352"/>
      <c r="H568" s="352"/>
      <c r="I568" s="352"/>
      <c r="J568" s="352"/>
    </row>
    <row r="569" spans="1:10" x14ac:dyDescent="0.2">
      <c r="A569" s="352"/>
      <c r="B569" s="352"/>
      <c r="C569" s="352"/>
      <c r="D569" s="352"/>
      <c r="E569" s="352"/>
      <c r="F569" s="352"/>
      <c r="G569" s="352"/>
      <c r="H569" s="352"/>
      <c r="I569" s="352"/>
      <c r="J569" s="352"/>
    </row>
    <row r="570" spans="1:10" x14ac:dyDescent="0.2">
      <c r="A570" s="352"/>
      <c r="B570" s="352"/>
      <c r="C570" s="352"/>
      <c r="D570" s="352"/>
      <c r="E570" s="352"/>
      <c r="F570" s="352"/>
      <c r="G570" s="352"/>
      <c r="H570" s="352"/>
      <c r="I570" s="352"/>
      <c r="J570" s="352"/>
    </row>
    <row r="571" spans="1:10" x14ac:dyDescent="0.2">
      <c r="A571" s="352"/>
      <c r="B571" s="352"/>
      <c r="C571" s="352"/>
      <c r="D571" s="352"/>
      <c r="E571" s="352"/>
      <c r="F571" s="352"/>
      <c r="G571" s="352"/>
      <c r="H571" s="352"/>
      <c r="I571" s="352"/>
      <c r="J571" s="352"/>
    </row>
    <row r="572" spans="1:10" x14ac:dyDescent="0.2">
      <c r="A572" s="45" t="s">
        <v>552</v>
      </c>
    </row>
    <row r="573" spans="1:10" x14ac:dyDescent="0.2">
      <c r="A573" s="281" t="s">
        <v>553</v>
      </c>
      <c r="B573" s="283"/>
      <c r="C573" s="281" t="s">
        <v>554</v>
      </c>
      <c r="D573" s="282"/>
      <c r="E573" s="282"/>
      <c r="F573" s="283"/>
      <c r="G573" s="281" t="s">
        <v>555</v>
      </c>
      <c r="H573" s="283"/>
      <c r="I573" s="282" t="s">
        <v>556</v>
      </c>
      <c r="J573" s="283"/>
    </row>
    <row r="574" spans="1:10" x14ac:dyDescent="0.2">
      <c r="A574" s="287"/>
      <c r="B574" s="289"/>
      <c r="C574" s="287"/>
      <c r="D574" s="288"/>
      <c r="E574" s="288"/>
      <c r="F574" s="289"/>
      <c r="G574" s="287"/>
      <c r="H574" s="289"/>
      <c r="I574" s="288"/>
      <c r="J574" s="289"/>
    </row>
    <row r="575" spans="1:10" x14ac:dyDescent="0.2">
      <c r="A575" s="379" t="s">
        <v>557</v>
      </c>
      <c r="B575" s="381"/>
      <c r="C575" s="379" t="s">
        <v>919</v>
      </c>
      <c r="D575" s="380"/>
      <c r="E575" s="380"/>
      <c r="F575" s="381"/>
      <c r="G575" s="272"/>
      <c r="H575" s="274"/>
      <c r="I575" s="272"/>
      <c r="J575" s="274"/>
    </row>
    <row r="576" spans="1:10" x14ac:dyDescent="0.2">
      <c r="A576" s="382"/>
      <c r="B576" s="384"/>
      <c r="C576" s="385"/>
      <c r="D576" s="386"/>
      <c r="E576" s="386"/>
      <c r="F576" s="387"/>
      <c r="G576" s="275"/>
      <c r="H576" s="277"/>
      <c r="I576" s="275"/>
      <c r="J576" s="277"/>
    </row>
    <row r="577" spans="1:10" x14ac:dyDescent="0.2">
      <c r="A577" s="382"/>
      <c r="B577" s="384"/>
      <c r="C577" s="379" t="s">
        <v>920</v>
      </c>
      <c r="D577" s="380"/>
      <c r="E577" s="380"/>
      <c r="F577" s="381"/>
      <c r="G577" s="272"/>
      <c r="H577" s="274"/>
      <c r="I577" s="272"/>
      <c r="J577" s="274"/>
    </row>
    <row r="578" spans="1:10" x14ac:dyDescent="0.2">
      <c r="A578" s="382"/>
      <c r="B578" s="384"/>
      <c r="C578" s="385"/>
      <c r="D578" s="386"/>
      <c r="E578" s="386"/>
      <c r="F578" s="387"/>
      <c r="G578" s="275"/>
      <c r="H578" s="277"/>
      <c r="I578" s="275"/>
      <c r="J578" s="277"/>
    </row>
    <row r="579" spans="1:10" x14ac:dyDescent="0.2">
      <c r="A579" s="382"/>
      <c r="B579" s="384"/>
      <c r="C579" s="379" t="s">
        <v>921</v>
      </c>
      <c r="D579" s="380"/>
      <c r="E579" s="380"/>
      <c r="F579" s="381"/>
      <c r="G579" s="272"/>
      <c r="H579" s="274"/>
      <c r="I579" s="272"/>
      <c r="J579" s="274"/>
    </row>
    <row r="580" spans="1:10" x14ac:dyDescent="0.2">
      <c r="A580" s="382"/>
      <c r="B580" s="384"/>
      <c r="C580" s="382"/>
      <c r="D580" s="383"/>
      <c r="E580" s="383"/>
      <c r="F580" s="384"/>
      <c r="G580" s="302"/>
      <c r="H580" s="304"/>
      <c r="I580" s="302"/>
      <c r="J580" s="304"/>
    </row>
    <row r="581" spans="1:10" x14ac:dyDescent="0.2">
      <c r="A581" s="382"/>
      <c r="B581" s="384"/>
      <c r="C581" s="382"/>
      <c r="D581" s="383"/>
      <c r="E581" s="383"/>
      <c r="F581" s="384"/>
      <c r="G581" s="302"/>
      <c r="H581" s="304"/>
      <c r="I581" s="302"/>
      <c r="J581" s="304"/>
    </row>
    <row r="582" spans="1:10" x14ac:dyDescent="0.2">
      <c r="A582" s="382"/>
      <c r="B582" s="384"/>
      <c r="C582" s="385"/>
      <c r="D582" s="386"/>
      <c r="E582" s="386"/>
      <c r="F582" s="387"/>
      <c r="G582" s="275"/>
      <c r="H582" s="277"/>
      <c r="I582" s="275"/>
      <c r="J582" s="277"/>
    </row>
    <row r="583" spans="1:10" x14ac:dyDescent="0.2">
      <c r="A583" s="382"/>
      <c r="B583" s="384"/>
      <c r="C583" s="379" t="s">
        <v>922</v>
      </c>
      <c r="D583" s="380"/>
      <c r="E583" s="380"/>
      <c r="F583" s="381"/>
      <c r="G583" s="272"/>
      <c r="H583" s="274"/>
      <c r="I583" s="272"/>
      <c r="J583" s="274"/>
    </row>
    <row r="584" spans="1:10" x14ac:dyDescent="0.2">
      <c r="A584" s="382"/>
      <c r="B584" s="384"/>
      <c r="C584" s="382"/>
      <c r="D584" s="383"/>
      <c r="E584" s="383"/>
      <c r="F584" s="384"/>
      <c r="G584" s="302"/>
      <c r="H584" s="304"/>
      <c r="I584" s="302"/>
      <c r="J584" s="304"/>
    </row>
    <row r="585" spans="1:10" x14ac:dyDescent="0.2">
      <c r="A585" s="382"/>
      <c r="B585" s="384"/>
      <c r="C585" s="385"/>
      <c r="D585" s="386"/>
      <c r="E585" s="386"/>
      <c r="F585" s="387"/>
      <c r="G585" s="275"/>
      <c r="H585" s="277"/>
      <c r="I585" s="275"/>
      <c r="J585" s="277"/>
    </row>
    <row r="586" spans="1:10" x14ac:dyDescent="0.2">
      <c r="A586" s="382"/>
      <c r="B586" s="384"/>
      <c r="C586" s="379" t="s">
        <v>558</v>
      </c>
      <c r="D586" s="380"/>
      <c r="E586" s="380"/>
      <c r="F586" s="381"/>
      <c r="G586" s="272"/>
      <c r="H586" s="274"/>
      <c r="I586" s="272"/>
      <c r="J586" s="274"/>
    </row>
    <row r="587" spans="1:10" x14ac:dyDescent="0.2">
      <c r="A587" s="382"/>
      <c r="B587" s="384"/>
      <c r="C587" s="385"/>
      <c r="D587" s="386"/>
      <c r="E587" s="386"/>
      <c r="F587" s="387"/>
      <c r="G587" s="275"/>
      <c r="H587" s="277"/>
      <c r="I587" s="275"/>
      <c r="J587" s="277"/>
    </row>
    <row r="588" spans="1:10" x14ac:dyDescent="0.2">
      <c r="A588" s="379" t="s">
        <v>559</v>
      </c>
      <c r="B588" s="381"/>
      <c r="C588" s="272"/>
      <c r="D588" s="273"/>
      <c r="E588" s="273"/>
      <c r="F588" s="274"/>
      <c r="G588" s="272"/>
      <c r="H588" s="274"/>
      <c r="I588" s="272"/>
      <c r="J588" s="274"/>
    </row>
    <row r="589" spans="1:10" x14ac:dyDescent="0.2">
      <c r="A589" s="382"/>
      <c r="B589" s="384"/>
      <c r="C589" s="302"/>
      <c r="D589" s="303"/>
      <c r="E589" s="303"/>
      <c r="F589" s="304"/>
      <c r="G589" s="302"/>
      <c r="H589" s="304"/>
      <c r="I589" s="302"/>
      <c r="J589" s="304"/>
    </row>
    <row r="590" spans="1:10" x14ac:dyDescent="0.2">
      <c r="A590" s="385"/>
      <c r="B590" s="387"/>
      <c r="C590" s="275"/>
      <c r="D590" s="276"/>
      <c r="E590" s="276"/>
      <c r="F590" s="277"/>
      <c r="G590" s="275"/>
      <c r="H590" s="277"/>
      <c r="I590" s="275"/>
      <c r="J590" s="277"/>
    </row>
    <row r="591" spans="1:10" x14ac:dyDescent="0.2">
      <c r="A591" s="379" t="s">
        <v>560</v>
      </c>
      <c r="B591" s="381"/>
      <c r="C591" s="272"/>
      <c r="D591" s="273"/>
      <c r="E591" s="273"/>
      <c r="F591" s="274"/>
      <c r="G591" s="272"/>
      <c r="H591" s="274"/>
      <c r="I591" s="272"/>
      <c r="J591" s="274"/>
    </row>
    <row r="592" spans="1:10" x14ac:dyDescent="0.2">
      <c r="A592" s="382"/>
      <c r="B592" s="384"/>
      <c r="C592" s="302"/>
      <c r="D592" s="303"/>
      <c r="E592" s="303"/>
      <c r="F592" s="304"/>
      <c r="G592" s="302"/>
      <c r="H592" s="304"/>
      <c r="I592" s="302"/>
      <c r="J592" s="304"/>
    </row>
    <row r="593" spans="1:10" x14ac:dyDescent="0.2">
      <c r="A593" s="385"/>
      <c r="B593" s="387"/>
      <c r="C593" s="275"/>
      <c r="D593" s="276"/>
      <c r="E593" s="276"/>
      <c r="F593" s="277"/>
      <c r="G593" s="275"/>
      <c r="H593" s="277"/>
      <c r="I593" s="275"/>
      <c r="J593" s="277"/>
    </row>
    <row r="594" spans="1:10" x14ac:dyDescent="0.2">
      <c r="A594" s="379" t="s">
        <v>561</v>
      </c>
      <c r="B594" s="381"/>
      <c r="C594" s="272"/>
      <c r="D594" s="273"/>
      <c r="E594" s="273"/>
      <c r="F594" s="274"/>
      <c r="G594" s="272"/>
      <c r="H594" s="274"/>
      <c r="I594" s="272"/>
      <c r="J594" s="274"/>
    </row>
    <row r="595" spans="1:10" x14ac:dyDescent="0.2">
      <c r="A595" s="382"/>
      <c r="B595" s="384"/>
      <c r="C595" s="302"/>
      <c r="D595" s="303"/>
      <c r="E595" s="303"/>
      <c r="F595" s="304"/>
      <c r="G595" s="302"/>
      <c r="H595" s="304"/>
      <c r="I595" s="302"/>
      <c r="J595" s="304"/>
    </row>
    <row r="596" spans="1:10" x14ac:dyDescent="0.2">
      <c r="A596" s="385"/>
      <c r="B596" s="387"/>
      <c r="C596" s="275"/>
      <c r="D596" s="276"/>
      <c r="E596" s="276"/>
      <c r="F596" s="277"/>
      <c r="G596" s="275"/>
      <c r="H596" s="277"/>
      <c r="I596" s="275"/>
      <c r="J596" s="277"/>
    </row>
    <row r="597" spans="1:10" x14ac:dyDescent="0.2">
      <c r="A597" s="379" t="s">
        <v>562</v>
      </c>
      <c r="B597" s="381"/>
      <c r="C597" s="272"/>
      <c r="D597" s="273"/>
      <c r="E597" s="273"/>
      <c r="F597" s="274"/>
      <c r="G597" s="272"/>
      <c r="H597" s="274"/>
      <c r="I597" s="272"/>
      <c r="J597" s="274"/>
    </row>
    <row r="598" spans="1:10" x14ac:dyDescent="0.2">
      <c r="A598" s="382"/>
      <c r="B598" s="384"/>
      <c r="C598" s="302"/>
      <c r="D598" s="303"/>
      <c r="E598" s="303"/>
      <c r="F598" s="304"/>
      <c r="G598" s="302"/>
      <c r="H598" s="304"/>
      <c r="I598" s="302"/>
      <c r="J598" s="304"/>
    </row>
    <row r="599" spans="1:10" x14ac:dyDescent="0.2">
      <c r="A599" s="385"/>
      <c r="B599" s="387"/>
      <c r="C599" s="275"/>
      <c r="D599" s="276"/>
      <c r="E599" s="276"/>
      <c r="F599" s="277"/>
      <c r="G599" s="275"/>
      <c r="H599" s="277"/>
      <c r="I599" s="275"/>
      <c r="J599" s="277"/>
    </row>
    <row r="600" spans="1:10" x14ac:dyDescent="0.2">
      <c r="A600" s="379" t="s">
        <v>563</v>
      </c>
      <c r="B600" s="381"/>
      <c r="C600" s="272"/>
      <c r="D600" s="273"/>
      <c r="E600" s="273"/>
      <c r="F600" s="274"/>
      <c r="G600" s="272"/>
      <c r="H600" s="274"/>
      <c r="I600" s="272"/>
      <c r="J600" s="274"/>
    </row>
    <row r="601" spans="1:10" x14ac:dyDescent="0.2">
      <c r="A601" s="382"/>
      <c r="B601" s="384"/>
      <c r="C601" s="302"/>
      <c r="D601" s="303"/>
      <c r="E601" s="303"/>
      <c r="F601" s="304"/>
      <c r="G601" s="302"/>
      <c r="H601" s="304"/>
      <c r="I601" s="302"/>
      <c r="J601" s="304"/>
    </row>
    <row r="602" spans="1:10" x14ac:dyDescent="0.2">
      <c r="A602" s="385"/>
      <c r="B602" s="387"/>
      <c r="C602" s="275"/>
      <c r="D602" s="276"/>
      <c r="E602" s="276"/>
      <c r="F602" s="277"/>
      <c r="G602" s="275"/>
      <c r="H602" s="277"/>
      <c r="I602" s="275"/>
      <c r="J602" s="277"/>
    </row>
    <row r="603" spans="1:10" x14ac:dyDescent="0.2">
      <c r="A603" s="379" t="s">
        <v>564</v>
      </c>
      <c r="B603" s="381"/>
      <c r="C603" s="272"/>
      <c r="D603" s="273"/>
      <c r="E603" s="273"/>
      <c r="F603" s="274"/>
      <c r="G603" s="272"/>
      <c r="H603" s="274"/>
      <c r="I603" s="272"/>
      <c r="J603" s="274"/>
    </row>
    <row r="604" spans="1:10" x14ac:dyDescent="0.2">
      <c r="A604" s="382"/>
      <c r="B604" s="384"/>
      <c r="C604" s="302"/>
      <c r="D604" s="303"/>
      <c r="E604" s="303"/>
      <c r="F604" s="304"/>
      <c r="G604" s="302"/>
      <c r="H604" s="304"/>
      <c r="I604" s="302"/>
      <c r="J604" s="304"/>
    </row>
    <row r="605" spans="1:10" x14ac:dyDescent="0.2">
      <c r="A605" s="385"/>
      <c r="B605" s="387"/>
      <c r="C605" s="275"/>
      <c r="D605" s="276"/>
      <c r="E605" s="276"/>
      <c r="F605" s="277"/>
      <c r="G605" s="275"/>
      <c r="H605" s="277"/>
      <c r="I605" s="275"/>
      <c r="J605" s="277"/>
    </row>
    <row r="606" spans="1:10" x14ac:dyDescent="0.2">
      <c r="A606" s="379" t="s">
        <v>565</v>
      </c>
      <c r="B606" s="381"/>
      <c r="C606" s="272"/>
      <c r="D606" s="273"/>
      <c r="E606" s="273"/>
      <c r="F606" s="274"/>
      <c r="G606" s="272"/>
      <c r="H606" s="274"/>
      <c r="I606" s="272"/>
      <c r="J606" s="274"/>
    </row>
    <row r="607" spans="1:10" x14ac:dyDescent="0.2">
      <c r="A607" s="382"/>
      <c r="B607" s="384"/>
      <c r="C607" s="302"/>
      <c r="D607" s="303"/>
      <c r="E607" s="303"/>
      <c r="F607" s="304"/>
      <c r="G607" s="302"/>
      <c r="H607" s="304"/>
      <c r="I607" s="302"/>
      <c r="J607" s="304"/>
    </row>
    <row r="608" spans="1:10" x14ac:dyDescent="0.2">
      <c r="A608" s="385"/>
      <c r="B608" s="387"/>
      <c r="C608" s="275"/>
      <c r="D608" s="276"/>
      <c r="E608" s="276"/>
      <c r="F608" s="277"/>
      <c r="G608" s="275"/>
      <c r="H608" s="277"/>
      <c r="I608" s="275"/>
      <c r="J608" s="277"/>
    </row>
    <row r="609" spans="1:10" x14ac:dyDescent="0.2">
      <c r="A609" s="555" t="s">
        <v>1002</v>
      </c>
      <c r="B609" s="381"/>
      <c r="C609" s="272"/>
      <c r="D609" s="273"/>
      <c r="E609" s="273"/>
      <c r="F609" s="274"/>
      <c r="G609" s="272"/>
      <c r="H609" s="274"/>
      <c r="I609" s="272"/>
      <c r="J609" s="274"/>
    </row>
    <row r="610" spans="1:10" x14ac:dyDescent="0.2">
      <c r="A610" s="382"/>
      <c r="B610" s="384"/>
      <c r="C610" s="302"/>
      <c r="D610" s="303"/>
      <c r="E610" s="303"/>
      <c r="F610" s="304"/>
      <c r="G610" s="302"/>
      <c r="H610" s="304"/>
      <c r="I610" s="302"/>
      <c r="J610" s="304"/>
    </row>
    <row r="611" spans="1:10" x14ac:dyDescent="0.2">
      <c r="A611" s="385"/>
      <c r="B611" s="387"/>
      <c r="C611" s="275"/>
      <c r="D611" s="276"/>
      <c r="E611" s="276"/>
      <c r="F611" s="277"/>
      <c r="G611" s="275"/>
      <c r="H611" s="277"/>
      <c r="I611" s="275"/>
      <c r="J611" s="277"/>
    </row>
    <row r="612" spans="1:10" x14ac:dyDescent="0.2">
      <c r="A612" s="555" t="s">
        <v>1001</v>
      </c>
      <c r="B612" s="381"/>
      <c r="C612" s="272"/>
      <c r="D612" s="273"/>
      <c r="E612" s="273"/>
      <c r="F612" s="274"/>
      <c r="G612" s="272"/>
      <c r="H612" s="274"/>
      <c r="I612" s="272"/>
      <c r="J612" s="274"/>
    </row>
    <row r="613" spans="1:10" x14ac:dyDescent="0.2">
      <c r="A613" s="382"/>
      <c r="B613" s="384"/>
      <c r="C613" s="302"/>
      <c r="D613" s="303"/>
      <c r="E613" s="303"/>
      <c r="F613" s="304"/>
      <c r="G613" s="302"/>
      <c r="H613" s="304"/>
      <c r="I613" s="302"/>
      <c r="J613" s="304"/>
    </row>
    <row r="614" spans="1:10" x14ac:dyDescent="0.2">
      <c r="A614" s="385"/>
      <c r="B614" s="387"/>
      <c r="C614" s="275"/>
      <c r="D614" s="276"/>
      <c r="E614" s="276"/>
      <c r="F614" s="277"/>
      <c r="G614" s="275"/>
      <c r="H614" s="277"/>
      <c r="I614" s="275"/>
      <c r="J614" s="277"/>
    </row>
    <row r="615" spans="1:10" x14ac:dyDescent="0.2">
      <c r="A615" s="379" t="s">
        <v>566</v>
      </c>
      <c r="B615" s="381"/>
      <c r="C615" s="272"/>
      <c r="D615" s="273"/>
      <c r="E615" s="273"/>
      <c r="F615" s="274"/>
      <c r="G615" s="272"/>
      <c r="H615" s="274"/>
      <c r="I615" s="272"/>
      <c r="J615" s="274"/>
    </row>
    <row r="616" spans="1:10" x14ac:dyDescent="0.2">
      <c r="A616" s="382"/>
      <c r="B616" s="384"/>
      <c r="C616" s="302"/>
      <c r="D616" s="303"/>
      <c r="E616" s="303"/>
      <c r="F616" s="304"/>
      <c r="G616" s="302"/>
      <c r="H616" s="304"/>
      <c r="I616" s="302"/>
      <c r="J616" s="304"/>
    </row>
    <row r="617" spans="1:10" x14ac:dyDescent="0.2">
      <c r="A617" s="385"/>
      <c r="B617" s="387"/>
      <c r="C617" s="275"/>
      <c r="D617" s="276"/>
      <c r="E617" s="276"/>
      <c r="F617" s="277"/>
      <c r="G617" s="275"/>
      <c r="H617" s="277"/>
      <c r="I617" s="275"/>
      <c r="J617" s="277"/>
    </row>
    <row r="618" spans="1:10" x14ac:dyDescent="0.2"/>
    <row r="619" spans="1:10" ht="15.75" x14ac:dyDescent="0.25">
      <c r="A619" s="44" t="s">
        <v>567</v>
      </c>
    </row>
    <row r="620" spans="1:10" x14ac:dyDescent="0.2">
      <c r="A620" s="352" t="s">
        <v>568</v>
      </c>
      <c r="B620" s="352"/>
      <c r="C620" s="352"/>
      <c r="D620" s="352"/>
      <c r="E620" s="352"/>
      <c r="F620" s="352"/>
      <c r="G620" s="352"/>
      <c r="H620" s="352"/>
      <c r="I620" s="352"/>
      <c r="J620" s="352"/>
    </row>
    <row r="621" spans="1:10" x14ac:dyDescent="0.2">
      <c r="A621" s="352"/>
      <c r="B621" s="352"/>
      <c r="C621" s="352"/>
      <c r="D621" s="352"/>
      <c r="E621" s="352"/>
      <c r="F621" s="352"/>
      <c r="G621" s="352"/>
      <c r="H621" s="352"/>
      <c r="I621" s="352"/>
      <c r="J621" s="352"/>
    </row>
    <row r="622" spans="1:10" x14ac:dyDescent="0.2">
      <c r="A622" s="352"/>
      <c r="B622" s="352"/>
      <c r="C622" s="352"/>
      <c r="D622" s="352"/>
      <c r="E622" s="352"/>
      <c r="F622" s="352"/>
      <c r="G622" s="352"/>
      <c r="H622" s="352"/>
      <c r="I622" s="352"/>
      <c r="J622" s="352"/>
    </row>
    <row r="623" spans="1:10" x14ac:dyDescent="0.2">
      <c r="A623" s="352"/>
      <c r="B623" s="352"/>
      <c r="C623" s="352"/>
      <c r="D623" s="352"/>
      <c r="E623" s="352"/>
      <c r="F623" s="352"/>
      <c r="G623" s="352"/>
      <c r="H623" s="352"/>
      <c r="I623" s="352"/>
      <c r="J623" s="352"/>
    </row>
    <row r="624" spans="1:10" ht="15.6" customHeight="1" x14ac:dyDescent="0.2">
      <c r="A624" s="458" t="s">
        <v>993</v>
      </c>
      <c r="B624" s="352"/>
      <c r="C624" s="352"/>
      <c r="D624" s="352"/>
      <c r="E624" s="352"/>
      <c r="F624" s="352"/>
      <c r="G624" s="352"/>
      <c r="H624" s="352"/>
      <c r="I624" s="352"/>
      <c r="J624" s="352"/>
    </row>
    <row r="625" spans="1:10" x14ac:dyDescent="0.2">
      <c r="A625" s="352"/>
      <c r="B625" s="352"/>
      <c r="C625" s="352"/>
      <c r="D625" s="352"/>
      <c r="E625" s="352"/>
      <c r="F625" s="352"/>
      <c r="G625" s="352"/>
      <c r="H625" s="352"/>
      <c r="I625" s="352"/>
      <c r="J625" s="352"/>
    </row>
    <row r="626" spans="1:10" x14ac:dyDescent="0.2">
      <c r="A626" s="352"/>
      <c r="B626" s="352"/>
      <c r="C626" s="352"/>
      <c r="D626" s="352"/>
      <c r="E626" s="352"/>
      <c r="F626" s="352"/>
      <c r="G626" s="352"/>
      <c r="H626" s="352"/>
      <c r="I626" s="352"/>
      <c r="J626" s="352"/>
    </row>
    <row r="627" spans="1:10" x14ac:dyDescent="0.2">
      <c r="A627" s="352"/>
      <c r="B627" s="352"/>
      <c r="C627" s="352"/>
      <c r="D627" s="352"/>
      <c r="E627" s="352"/>
      <c r="F627" s="352"/>
      <c r="G627" s="352"/>
      <c r="H627" s="352"/>
      <c r="I627" s="352"/>
      <c r="J627" s="352"/>
    </row>
    <row r="628" spans="1:10" x14ac:dyDescent="0.2">
      <c r="A628" s="352"/>
      <c r="B628" s="352"/>
      <c r="C628" s="352"/>
      <c r="D628" s="352"/>
      <c r="E628" s="352"/>
      <c r="F628" s="352"/>
      <c r="G628" s="352"/>
      <c r="H628" s="352"/>
      <c r="I628" s="352"/>
      <c r="J628" s="352"/>
    </row>
    <row r="629" spans="1:10" x14ac:dyDescent="0.2">
      <c r="A629" s="352"/>
      <c r="B629" s="352"/>
      <c r="C629" s="352"/>
      <c r="D629" s="352"/>
      <c r="E629" s="352"/>
      <c r="F629" s="352"/>
      <c r="G629" s="352"/>
      <c r="H629" s="352"/>
      <c r="I629" s="352"/>
      <c r="J629" s="352"/>
    </row>
    <row r="630" spans="1:10" x14ac:dyDescent="0.2"/>
    <row r="631" spans="1:10" ht="15.75" x14ac:dyDescent="0.25">
      <c r="A631" s="98" t="s">
        <v>569</v>
      </c>
    </row>
    <row r="632" spans="1:10" ht="20.25" x14ac:dyDescent="0.2">
      <c r="A632" s="584"/>
      <c r="B632" s="584"/>
      <c r="C632" s="584"/>
      <c r="D632" s="584"/>
      <c r="E632" s="584"/>
      <c r="F632" s="584"/>
      <c r="G632" s="584"/>
      <c r="H632" s="584"/>
      <c r="I632" s="584"/>
    </row>
    <row r="633" spans="1:10" x14ac:dyDescent="0.2"/>
    <row r="634" spans="1:10" x14ac:dyDescent="0.2">
      <c r="A634" s="352" t="s">
        <v>923</v>
      </c>
      <c r="B634" s="352"/>
      <c r="C634" s="352"/>
      <c r="D634" s="352"/>
      <c r="E634" s="352"/>
      <c r="F634" s="352"/>
      <c r="G634" s="352"/>
      <c r="H634" s="352"/>
      <c r="I634" s="352"/>
      <c r="J634" s="352"/>
    </row>
    <row r="635" spans="1:10" x14ac:dyDescent="0.2">
      <c r="A635" s="352"/>
      <c r="B635" s="352"/>
      <c r="C635" s="352"/>
      <c r="D635" s="352"/>
      <c r="E635" s="352"/>
      <c r="F635" s="352"/>
      <c r="G635" s="352"/>
      <c r="H635" s="352"/>
      <c r="I635" s="352"/>
      <c r="J635" s="352"/>
    </row>
    <row r="636" spans="1:10" x14ac:dyDescent="0.2"/>
    <row r="637" spans="1:10" ht="15.75" x14ac:dyDescent="0.25">
      <c r="A637" s="129" t="s">
        <v>570</v>
      </c>
    </row>
    <row r="638" spans="1:10" x14ac:dyDescent="0.2">
      <c r="D638" s="297" t="s">
        <v>455</v>
      </c>
      <c r="E638" s="297"/>
      <c r="F638" s="297" t="s">
        <v>456</v>
      </c>
      <c r="G638" s="297"/>
      <c r="H638" s="297" t="s">
        <v>457</v>
      </c>
      <c r="I638" s="297"/>
    </row>
    <row r="639" spans="1:10" x14ac:dyDescent="0.2">
      <c r="D639" s="297"/>
      <c r="E639" s="297"/>
      <c r="F639" s="297"/>
      <c r="G639" s="297"/>
      <c r="H639" s="297"/>
      <c r="I639" s="297"/>
    </row>
    <row r="640" spans="1:10" x14ac:dyDescent="0.2">
      <c r="D640" s="297"/>
      <c r="E640" s="297"/>
      <c r="F640" s="297"/>
      <c r="G640" s="297"/>
      <c r="H640" s="297"/>
      <c r="I640" s="297"/>
    </row>
    <row r="641" spans="1:9" x14ac:dyDescent="0.2">
      <c r="A641" s="113" t="s">
        <v>571</v>
      </c>
      <c r="B641" s="114"/>
      <c r="C641" s="115"/>
      <c r="D641" s="479">
        <v>0</v>
      </c>
      <c r="E641" s="480"/>
      <c r="F641" s="479">
        <v>0</v>
      </c>
      <c r="G641" s="480"/>
      <c r="H641" s="465">
        <f xml:space="preserve"> $D641 + $F641</f>
        <v>0</v>
      </c>
      <c r="I641" s="466"/>
    </row>
    <row r="642" spans="1:9" x14ac:dyDescent="0.2">
      <c r="A642" s="119" t="s">
        <v>572</v>
      </c>
      <c r="C642" s="120"/>
      <c r="D642" s="481"/>
      <c r="E642" s="482"/>
      <c r="F642" s="481"/>
      <c r="G642" s="482"/>
      <c r="H642" s="467"/>
      <c r="I642" s="468"/>
    </row>
    <row r="643" spans="1:9" x14ac:dyDescent="0.2">
      <c r="A643" s="116"/>
      <c r="B643" s="117"/>
      <c r="C643" s="118"/>
      <c r="D643" s="483"/>
      <c r="E643" s="484"/>
      <c r="F643" s="483"/>
      <c r="G643" s="484"/>
      <c r="H643" s="469"/>
      <c r="I643" s="470"/>
    </row>
    <row r="644" spans="1:9" x14ac:dyDescent="0.2">
      <c r="A644" s="113" t="s">
        <v>573</v>
      </c>
      <c r="B644" s="114"/>
      <c r="C644" s="115"/>
      <c r="D644" s="479">
        <v>0</v>
      </c>
      <c r="E644" s="480"/>
      <c r="F644" s="479">
        <v>0</v>
      </c>
      <c r="G644" s="480"/>
      <c r="H644" s="465">
        <f xml:space="preserve"> $D644 + $F644</f>
        <v>0</v>
      </c>
      <c r="I644" s="466"/>
    </row>
    <row r="645" spans="1:9" x14ac:dyDescent="0.2">
      <c r="A645" s="119" t="s">
        <v>574</v>
      </c>
      <c r="C645" s="120"/>
      <c r="D645" s="481"/>
      <c r="E645" s="482"/>
      <c r="F645" s="481"/>
      <c r="G645" s="482"/>
      <c r="H645" s="467"/>
      <c r="I645" s="468"/>
    </row>
    <row r="646" spans="1:9" x14ac:dyDescent="0.2">
      <c r="A646" s="116"/>
      <c r="B646" s="117"/>
      <c r="C646" s="118"/>
      <c r="D646" s="483"/>
      <c r="E646" s="484"/>
      <c r="F646" s="483"/>
      <c r="G646" s="484"/>
      <c r="H646" s="469"/>
      <c r="I646" s="470"/>
    </row>
    <row r="647" spans="1:9" x14ac:dyDescent="0.2">
      <c r="A647" s="113" t="s">
        <v>575</v>
      </c>
      <c r="B647" s="114"/>
      <c r="C647" s="115"/>
      <c r="D647" s="479">
        <v>0</v>
      </c>
      <c r="E647" s="480"/>
      <c r="F647" s="479">
        <v>0</v>
      </c>
      <c r="G647" s="480"/>
      <c r="H647" s="465">
        <f xml:space="preserve"> $D647 + $F647</f>
        <v>0</v>
      </c>
      <c r="I647" s="466"/>
    </row>
    <row r="648" spans="1:9" x14ac:dyDescent="0.2">
      <c r="A648" s="116"/>
      <c r="B648" s="117"/>
      <c r="C648" s="118"/>
      <c r="D648" s="483"/>
      <c r="E648" s="484"/>
      <c r="F648" s="483"/>
      <c r="G648" s="484"/>
      <c r="H648" s="469"/>
      <c r="I648" s="470"/>
    </row>
    <row r="649" spans="1:9" x14ac:dyDescent="0.2">
      <c r="A649" s="113" t="s">
        <v>576</v>
      </c>
      <c r="B649" s="114"/>
      <c r="C649" s="115"/>
      <c r="D649" s="479">
        <v>0</v>
      </c>
      <c r="E649" s="480"/>
      <c r="F649" s="479">
        <v>0</v>
      </c>
      <c r="G649" s="480"/>
      <c r="H649" s="465">
        <f xml:space="preserve"> $D649 + $F649</f>
        <v>0</v>
      </c>
      <c r="I649" s="466"/>
    </row>
    <row r="650" spans="1:9" x14ac:dyDescent="0.2">
      <c r="A650" s="119" t="s">
        <v>577</v>
      </c>
      <c r="C650" s="120"/>
      <c r="D650" s="481"/>
      <c r="E650" s="482"/>
      <c r="F650" s="481"/>
      <c r="G650" s="482"/>
      <c r="H650" s="467"/>
      <c r="I650" s="468"/>
    </row>
    <row r="651" spans="1:9" x14ac:dyDescent="0.2">
      <c r="A651" s="116"/>
      <c r="B651" s="117"/>
      <c r="C651" s="118"/>
      <c r="D651" s="483"/>
      <c r="E651" s="484"/>
      <c r="F651" s="483"/>
      <c r="G651" s="484"/>
      <c r="H651" s="469"/>
      <c r="I651" s="470"/>
    </row>
    <row r="652" spans="1:9" x14ac:dyDescent="0.2">
      <c r="A652" s="113" t="s">
        <v>578</v>
      </c>
      <c r="B652" s="114"/>
      <c r="C652" s="115"/>
      <c r="D652" s="479">
        <v>0</v>
      </c>
      <c r="E652" s="480"/>
      <c r="F652" s="479">
        <v>0</v>
      </c>
      <c r="G652" s="480"/>
      <c r="H652" s="465">
        <f xml:space="preserve"> $D652 + $F652</f>
        <v>0</v>
      </c>
      <c r="I652" s="466"/>
    </row>
    <row r="653" spans="1:9" x14ac:dyDescent="0.2">
      <c r="A653" s="116"/>
      <c r="B653" s="117"/>
      <c r="C653" s="118"/>
      <c r="D653" s="483"/>
      <c r="E653" s="484"/>
      <c r="F653" s="483"/>
      <c r="G653" s="484"/>
      <c r="H653" s="469"/>
      <c r="I653" s="470"/>
    </row>
    <row r="654" spans="1:9" x14ac:dyDescent="0.2">
      <c r="A654" s="113" t="s">
        <v>579</v>
      </c>
      <c r="B654" s="114"/>
      <c r="C654" s="115"/>
      <c r="D654" s="479">
        <v>0</v>
      </c>
      <c r="E654" s="480"/>
      <c r="F654" s="479">
        <v>0</v>
      </c>
      <c r="G654" s="480"/>
      <c r="H654" s="465">
        <f xml:space="preserve"> $D654 + $F654</f>
        <v>0</v>
      </c>
      <c r="I654" s="466"/>
    </row>
    <row r="655" spans="1:9" x14ac:dyDescent="0.2">
      <c r="A655" s="119" t="s">
        <v>580</v>
      </c>
      <c r="C655" s="120"/>
      <c r="D655" s="481"/>
      <c r="E655" s="482"/>
      <c r="F655" s="481"/>
      <c r="G655" s="482"/>
      <c r="H655" s="467"/>
      <c r="I655" s="468"/>
    </row>
    <row r="656" spans="1:9" x14ac:dyDescent="0.2">
      <c r="A656" s="116"/>
      <c r="B656" s="117"/>
      <c r="C656" s="118"/>
      <c r="D656" s="483"/>
      <c r="E656" s="484"/>
      <c r="F656" s="483"/>
      <c r="G656" s="484"/>
      <c r="H656" s="469"/>
      <c r="I656" s="470"/>
    </row>
    <row r="657" spans="1:9" ht="15.75" customHeight="1" x14ac:dyDescent="0.2">
      <c r="A657" s="560" t="s">
        <v>581</v>
      </c>
      <c r="B657" s="561"/>
      <c r="C657" s="562"/>
      <c r="D657" s="465">
        <f xml:space="preserve"> D641 + D644 + D647 + D649 + D652 + D654</f>
        <v>0</v>
      </c>
      <c r="E657" s="466"/>
      <c r="F657" s="465">
        <f t="shared" ref="F657" si="0" xml:space="preserve"> F641 + F644 + F647 + F649 + F652 + F654</f>
        <v>0</v>
      </c>
      <c r="G657" s="466"/>
      <c r="H657" s="465">
        <f t="shared" ref="H657" si="1" xml:space="preserve"> H641 + H644 + H647 + H649 + H652 + H654</f>
        <v>0</v>
      </c>
      <c r="I657" s="466"/>
    </row>
    <row r="658" spans="1:9" ht="15" customHeight="1" x14ac:dyDescent="0.2">
      <c r="A658" s="563"/>
      <c r="B658" s="564"/>
      <c r="C658" s="565"/>
      <c r="D658" s="469"/>
      <c r="E658" s="470"/>
      <c r="F658" s="469"/>
      <c r="G658" s="470"/>
      <c r="H658" s="469"/>
      <c r="I658" s="470"/>
    </row>
    <row r="659" spans="1:9" x14ac:dyDescent="0.2"/>
    <row r="660" spans="1:9" ht="15.75" x14ac:dyDescent="0.25">
      <c r="A660" s="129" t="s">
        <v>582</v>
      </c>
    </row>
    <row r="661" spans="1:9" x14ac:dyDescent="0.2">
      <c r="A661" s="297" t="s">
        <v>956</v>
      </c>
      <c r="B661" s="297"/>
      <c r="C661" s="297"/>
      <c r="D661" s="297" t="s">
        <v>455</v>
      </c>
      <c r="E661" s="297"/>
      <c r="F661" s="297" t="s">
        <v>456</v>
      </c>
      <c r="G661" s="297"/>
      <c r="H661" s="297" t="s">
        <v>457</v>
      </c>
      <c r="I661" s="297"/>
    </row>
    <row r="662" spans="1:9" x14ac:dyDescent="0.2">
      <c r="A662" s="297"/>
      <c r="B662" s="297"/>
      <c r="C662" s="297"/>
      <c r="D662" s="297"/>
      <c r="E662" s="297"/>
      <c r="F662" s="297"/>
      <c r="G662" s="297"/>
      <c r="H662" s="297"/>
      <c r="I662" s="297"/>
    </row>
    <row r="663" spans="1:9" x14ac:dyDescent="0.2">
      <c r="A663" s="297"/>
      <c r="B663" s="297"/>
      <c r="C663" s="297"/>
      <c r="D663" s="297"/>
      <c r="E663" s="297"/>
      <c r="F663" s="297"/>
      <c r="G663" s="297"/>
      <c r="H663" s="297"/>
      <c r="I663" s="297"/>
    </row>
    <row r="664" spans="1:9" x14ac:dyDescent="0.2">
      <c r="A664" s="113" t="s">
        <v>583</v>
      </c>
      <c r="B664" s="114"/>
      <c r="C664" s="115"/>
      <c r="D664" s="479">
        <v>0</v>
      </c>
      <c r="E664" s="480"/>
      <c r="F664" s="479">
        <v>0</v>
      </c>
      <c r="G664" s="480"/>
      <c r="H664" s="465">
        <f xml:space="preserve"> $D664 + $F664</f>
        <v>0</v>
      </c>
      <c r="I664" s="466"/>
    </row>
    <row r="665" spans="1:9" x14ac:dyDescent="0.2">
      <c r="A665" s="119" t="s">
        <v>584</v>
      </c>
      <c r="C665" s="120"/>
      <c r="D665" s="481"/>
      <c r="E665" s="482"/>
      <c r="F665" s="481"/>
      <c r="G665" s="482"/>
      <c r="H665" s="467"/>
      <c r="I665" s="468"/>
    </row>
    <row r="666" spans="1:9" x14ac:dyDescent="0.2">
      <c r="A666" s="113" t="s">
        <v>585</v>
      </c>
      <c r="B666" s="114"/>
      <c r="C666" s="115"/>
      <c r="D666" s="479">
        <v>0</v>
      </c>
      <c r="E666" s="480"/>
      <c r="F666" s="479">
        <v>0</v>
      </c>
      <c r="G666" s="480"/>
      <c r="H666" s="465">
        <f xml:space="preserve"> $D666 + $F666</f>
        <v>0</v>
      </c>
      <c r="I666" s="466"/>
    </row>
    <row r="667" spans="1:9" x14ac:dyDescent="0.2">
      <c r="A667" s="116"/>
      <c r="B667" s="117"/>
      <c r="C667" s="118"/>
      <c r="D667" s="483"/>
      <c r="E667" s="484"/>
      <c r="F667" s="483"/>
      <c r="G667" s="484"/>
      <c r="H667" s="469"/>
      <c r="I667" s="470"/>
    </row>
    <row r="668" spans="1:9" x14ac:dyDescent="0.2">
      <c r="A668" s="113" t="s">
        <v>586</v>
      </c>
      <c r="B668" s="114"/>
      <c r="C668" s="115"/>
      <c r="D668" s="479">
        <v>0</v>
      </c>
      <c r="E668" s="480"/>
      <c r="F668" s="479">
        <v>0</v>
      </c>
      <c r="G668" s="480"/>
      <c r="H668" s="465">
        <f xml:space="preserve"> $D668 + $F668</f>
        <v>0</v>
      </c>
      <c r="I668" s="466"/>
    </row>
    <row r="669" spans="1:9" x14ac:dyDescent="0.2">
      <c r="A669" s="119" t="s">
        <v>587</v>
      </c>
      <c r="C669" s="120"/>
      <c r="D669" s="481"/>
      <c r="E669" s="482"/>
      <c r="F669" s="481"/>
      <c r="G669" s="482"/>
      <c r="H669" s="467"/>
      <c r="I669" s="468"/>
    </row>
    <row r="670" spans="1:9" x14ac:dyDescent="0.2">
      <c r="A670" s="119" t="s">
        <v>588</v>
      </c>
      <c r="C670" s="120"/>
      <c r="D670" s="481"/>
      <c r="E670" s="482"/>
      <c r="F670" s="481"/>
      <c r="G670" s="482"/>
      <c r="H670" s="467"/>
      <c r="I670" s="468"/>
    </row>
    <row r="671" spans="1:9" x14ac:dyDescent="0.2">
      <c r="A671" s="119" t="s">
        <v>589</v>
      </c>
      <c r="C671" s="120"/>
      <c r="D671" s="481"/>
      <c r="E671" s="482"/>
      <c r="F671" s="481"/>
      <c r="G671" s="482"/>
      <c r="H671" s="467"/>
      <c r="I671" s="468"/>
    </row>
    <row r="672" spans="1:9" x14ac:dyDescent="0.2">
      <c r="A672" s="116"/>
      <c r="B672" s="117"/>
      <c r="C672" s="118"/>
      <c r="D672" s="483"/>
      <c r="E672" s="484"/>
      <c r="F672" s="483"/>
      <c r="G672" s="484"/>
      <c r="H672" s="469"/>
      <c r="I672" s="470"/>
    </row>
    <row r="673" spans="1:9" x14ac:dyDescent="0.2">
      <c r="A673" s="113" t="s">
        <v>590</v>
      </c>
      <c r="B673" s="114"/>
      <c r="C673" s="115"/>
      <c r="D673" s="479">
        <v>0</v>
      </c>
      <c r="E673" s="480"/>
      <c r="F673" s="479">
        <v>0</v>
      </c>
      <c r="G673" s="480"/>
      <c r="H673" s="465">
        <f xml:space="preserve"> $D673 + $F673</f>
        <v>0</v>
      </c>
      <c r="I673" s="466"/>
    </row>
    <row r="674" spans="1:9" x14ac:dyDescent="0.2">
      <c r="A674" s="119" t="s">
        <v>591</v>
      </c>
      <c r="C674" s="120"/>
      <c r="D674" s="481"/>
      <c r="E674" s="482"/>
      <c r="F674" s="481"/>
      <c r="G674" s="482"/>
      <c r="H674" s="467"/>
      <c r="I674" s="468"/>
    </row>
    <row r="675" spans="1:9" x14ac:dyDescent="0.2">
      <c r="A675" s="116"/>
      <c r="B675" s="117"/>
      <c r="C675" s="118"/>
      <c r="D675" s="483"/>
      <c r="E675" s="484"/>
      <c r="F675" s="483"/>
      <c r="G675" s="484"/>
      <c r="H675" s="469"/>
      <c r="I675" s="470"/>
    </row>
    <row r="676" spans="1:9" x14ac:dyDescent="0.2">
      <c r="A676" s="113" t="s">
        <v>592</v>
      </c>
      <c r="B676" s="114"/>
      <c r="C676" s="115"/>
      <c r="D676" s="479">
        <v>0</v>
      </c>
      <c r="E676" s="480"/>
      <c r="F676" s="479">
        <v>0</v>
      </c>
      <c r="G676" s="480"/>
      <c r="H676" s="465">
        <f xml:space="preserve"> $D676 + $F676</f>
        <v>0</v>
      </c>
      <c r="I676" s="466"/>
    </row>
    <row r="677" spans="1:9" x14ac:dyDescent="0.2">
      <c r="A677" s="119" t="s">
        <v>593</v>
      </c>
      <c r="C677" s="120"/>
      <c r="D677" s="481"/>
      <c r="E677" s="482"/>
      <c r="F677" s="481"/>
      <c r="G677" s="482"/>
      <c r="H677" s="467"/>
      <c r="I677" s="468"/>
    </row>
    <row r="678" spans="1:9" x14ac:dyDescent="0.2">
      <c r="A678" s="116"/>
      <c r="B678" s="117"/>
      <c r="C678" s="118"/>
      <c r="D678" s="483"/>
      <c r="E678" s="484"/>
      <c r="F678" s="483"/>
      <c r="G678" s="484"/>
      <c r="H678" s="469"/>
      <c r="I678" s="470"/>
    </row>
    <row r="679" spans="1:9" x14ac:dyDescent="0.2">
      <c r="A679" s="113" t="s">
        <v>594</v>
      </c>
      <c r="B679" s="114"/>
      <c r="C679" s="115"/>
      <c r="D679" s="479">
        <v>0</v>
      </c>
      <c r="E679" s="480"/>
      <c r="F679" s="479">
        <v>0</v>
      </c>
      <c r="G679" s="480"/>
      <c r="H679" s="465">
        <f xml:space="preserve"> $D679 + $F679</f>
        <v>0</v>
      </c>
      <c r="I679" s="466"/>
    </row>
    <row r="680" spans="1:9" x14ac:dyDescent="0.2">
      <c r="A680" s="119" t="s">
        <v>595</v>
      </c>
      <c r="C680" s="120"/>
      <c r="D680" s="481"/>
      <c r="E680" s="482"/>
      <c r="F680" s="481"/>
      <c r="G680" s="482"/>
      <c r="H680" s="467"/>
      <c r="I680" s="468"/>
    </row>
    <row r="681" spans="1:9" x14ac:dyDescent="0.2">
      <c r="A681" s="116"/>
      <c r="B681" s="117"/>
      <c r="C681" s="118"/>
      <c r="D681" s="483"/>
      <c r="E681" s="484"/>
      <c r="F681" s="483"/>
      <c r="G681" s="484"/>
      <c r="H681" s="469"/>
      <c r="I681" s="470"/>
    </row>
    <row r="682" spans="1:9" x14ac:dyDescent="0.2">
      <c r="A682" s="113" t="s">
        <v>958</v>
      </c>
      <c r="B682" s="114"/>
      <c r="C682" s="115"/>
      <c r="D682" s="479">
        <v>0</v>
      </c>
      <c r="E682" s="480"/>
      <c r="F682" s="479">
        <v>0</v>
      </c>
      <c r="G682" s="480"/>
      <c r="H682" s="465">
        <f xml:space="preserve"> $D682 + $F682</f>
        <v>0</v>
      </c>
      <c r="I682" s="466"/>
    </row>
    <row r="683" spans="1:9" x14ac:dyDescent="0.2">
      <c r="A683" s="119" t="s">
        <v>957</v>
      </c>
      <c r="C683" s="120"/>
      <c r="D683" s="481"/>
      <c r="E683" s="482"/>
      <c r="F683" s="481"/>
      <c r="G683" s="482"/>
      <c r="H683" s="467"/>
      <c r="I683" s="468"/>
    </row>
    <row r="684" spans="1:9" ht="15.75" customHeight="1" x14ac:dyDescent="0.2">
      <c r="A684" s="560" t="s">
        <v>581</v>
      </c>
      <c r="B684" s="561"/>
      <c r="C684" s="562"/>
      <c r="D684" s="465">
        <f xml:space="preserve"> D664 + D666 + D668 + D673 + D676 + D679 + D682</f>
        <v>0</v>
      </c>
      <c r="E684" s="466"/>
      <c r="F684" s="465">
        <f xml:space="preserve"> F664 + F666 + F668 + F673 + F676 + F679 + F682</f>
        <v>0</v>
      </c>
      <c r="G684" s="466"/>
      <c r="H684" s="465">
        <f xml:space="preserve"> H664 + H666 + H668 + H673 + H676 + H679 + H682</f>
        <v>0</v>
      </c>
      <c r="I684" s="466"/>
    </row>
    <row r="685" spans="1:9" x14ac:dyDescent="0.2">
      <c r="A685" s="563"/>
      <c r="B685" s="564"/>
      <c r="C685" s="565"/>
      <c r="D685" s="469"/>
      <c r="E685" s="470"/>
      <c r="F685" s="469"/>
      <c r="G685" s="470"/>
      <c r="H685" s="469"/>
      <c r="I685" s="470"/>
    </row>
    <row r="686" spans="1:9" x14ac:dyDescent="0.2"/>
    <row r="687" spans="1:9" ht="15.75" x14ac:dyDescent="0.25">
      <c r="A687" s="129" t="s">
        <v>596</v>
      </c>
    </row>
    <row r="688" spans="1:9" x14ac:dyDescent="0.2">
      <c r="A688" s="113"/>
      <c r="B688" s="114"/>
      <c r="C688" s="115"/>
      <c r="D688" s="297" t="s">
        <v>455</v>
      </c>
      <c r="E688" s="297"/>
      <c r="F688" s="297" t="s">
        <v>456</v>
      </c>
      <c r="G688" s="297"/>
      <c r="H688" s="297" t="s">
        <v>457</v>
      </c>
      <c r="I688" s="297"/>
    </row>
    <row r="689" spans="1:10" x14ac:dyDescent="0.2">
      <c r="A689" s="119"/>
      <c r="C689" s="120"/>
      <c r="D689" s="297"/>
      <c r="E689" s="297"/>
      <c r="F689" s="297"/>
      <c r="G689" s="297"/>
      <c r="H689" s="297"/>
      <c r="I689" s="297"/>
    </row>
    <row r="690" spans="1:10" x14ac:dyDescent="0.2">
      <c r="A690" s="116"/>
      <c r="B690" s="117"/>
      <c r="C690" s="118"/>
      <c r="D690" s="297"/>
      <c r="E690" s="297"/>
      <c r="F690" s="297"/>
      <c r="G690" s="297"/>
      <c r="H690" s="297"/>
      <c r="I690" s="297"/>
    </row>
    <row r="691" spans="1:10" x14ac:dyDescent="0.2">
      <c r="A691" s="113" t="s">
        <v>597</v>
      </c>
      <c r="B691" s="114"/>
      <c r="C691" s="115"/>
      <c r="D691" s="479">
        <v>0</v>
      </c>
      <c r="E691" s="480"/>
      <c r="F691" s="479">
        <v>0</v>
      </c>
      <c r="G691" s="480"/>
      <c r="H691" s="556">
        <f xml:space="preserve"> $D691 + $F691</f>
        <v>0</v>
      </c>
      <c r="I691" s="557"/>
    </row>
    <row r="692" spans="1:10" x14ac:dyDescent="0.2">
      <c r="A692" s="119" t="s">
        <v>598</v>
      </c>
      <c r="C692" s="120"/>
      <c r="D692" s="481"/>
      <c r="E692" s="482"/>
      <c r="F692" s="481"/>
      <c r="G692" s="482"/>
      <c r="H692" s="558"/>
      <c r="I692" s="559"/>
    </row>
    <row r="693" spans="1:10" x14ac:dyDescent="0.2">
      <c r="A693" s="113" t="s">
        <v>599</v>
      </c>
      <c r="B693" s="114"/>
      <c r="C693" s="115"/>
      <c r="D693" s="479">
        <v>0</v>
      </c>
      <c r="E693" s="480"/>
      <c r="F693" s="479">
        <v>0</v>
      </c>
      <c r="G693" s="480"/>
      <c r="H693" s="556">
        <f xml:space="preserve"> $D693 + $F693</f>
        <v>0</v>
      </c>
      <c r="I693" s="557"/>
    </row>
    <row r="694" spans="1:10" x14ac:dyDescent="0.2">
      <c r="A694" s="119" t="s">
        <v>600</v>
      </c>
      <c r="C694" s="120"/>
      <c r="D694" s="481"/>
      <c r="E694" s="482"/>
      <c r="F694" s="481"/>
      <c r="G694" s="482"/>
      <c r="H694" s="558"/>
      <c r="I694" s="559"/>
    </row>
    <row r="695" spans="1:10" x14ac:dyDescent="0.2">
      <c r="A695" s="578" t="s">
        <v>581</v>
      </c>
      <c r="B695" s="579"/>
      <c r="C695" s="580"/>
      <c r="D695" s="465">
        <f xml:space="preserve"> D691 + D693</f>
        <v>0</v>
      </c>
      <c r="E695" s="466"/>
      <c r="F695" s="465">
        <f xml:space="preserve"> F691 + F693</f>
        <v>0</v>
      </c>
      <c r="G695" s="466"/>
      <c r="H695" s="465">
        <f xml:space="preserve"> H691 + H693</f>
        <v>0</v>
      </c>
      <c r="I695" s="466"/>
    </row>
    <row r="696" spans="1:10" x14ac:dyDescent="0.2">
      <c r="A696" s="581"/>
      <c r="B696" s="582"/>
      <c r="C696" s="583"/>
      <c r="D696" s="469"/>
      <c r="E696" s="470"/>
      <c r="F696" s="469"/>
      <c r="G696" s="470"/>
      <c r="H696" s="469"/>
      <c r="I696" s="470"/>
    </row>
    <row r="697" spans="1:10" x14ac:dyDescent="0.2"/>
    <row r="698" spans="1:10" x14ac:dyDescent="0.2">
      <c r="A698" s="269" t="s">
        <v>601</v>
      </c>
      <c r="B698" s="269"/>
      <c r="C698" s="269"/>
      <c r="D698" s="269"/>
      <c r="E698" s="269"/>
      <c r="F698" s="269"/>
      <c r="G698" s="269"/>
      <c r="H698" s="269"/>
      <c r="I698" s="269"/>
      <c r="J698" s="269"/>
    </row>
    <row r="699" spans="1:10" x14ac:dyDescent="0.2">
      <c r="A699" s="269"/>
      <c r="B699" s="269"/>
      <c r="C699" s="269"/>
      <c r="D699" s="269"/>
      <c r="E699" s="269"/>
      <c r="F699" s="269"/>
      <c r="G699" s="269"/>
      <c r="H699" s="269"/>
      <c r="I699" s="269"/>
      <c r="J699" s="269"/>
    </row>
    <row r="700" spans="1:10" x14ac:dyDescent="0.2">
      <c r="A700" s="352" t="s">
        <v>602</v>
      </c>
      <c r="B700" s="352"/>
      <c r="C700" s="352"/>
      <c r="D700" s="352"/>
      <c r="E700" s="352"/>
      <c r="F700" s="352"/>
      <c r="G700" s="352"/>
      <c r="H700" s="352"/>
      <c r="I700" s="352"/>
      <c r="J700" s="352"/>
    </row>
    <row r="701" spans="1:10" x14ac:dyDescent="0.2">
      <c r="A701" s="352"/>
      <c r="B701" s="352"/>
      <c r="C701" s="352"/>
      <c r="D701" s="352"/>
      <c r="E701" s="352"/>
      <c r="F701" s="352"/>
      <c r="G701" s="352"/>
      <c r="H701" s="352"/>
      <c r="I701" s="352"/>
      <c r="J701" s="352"/>
    </row>
    <row r="702" spans="1:10" x14ac:dyDescent="0.2">
      <c r="A702" s="352"/>
      <c r="B702" s="352"/>
      <c r="C702" s="352"/>
      <c r="D702" s="352"/>
      <c r="E702" s="352"/>
      <c r="F702" s="352"/>
      <c r="G702" s="352"/>
      <c r="H702" s="352"/>
      <c r="I702" s="352"/>
      <c r="J702" s="352"/>
    </row>
    <row r="703" spans="1:10" x14ac:dyDescent="0.2">
      <c r="A703" s="352"/>
      <c r="B703" s="352"/>
      <c r="C703" s="352"/>
      <c r="D703" s="352"/>
      <c r="E703" s="352"/>
      <c r="F703" s="352"/>
      <c r="G703" s="352"/>
      <c r="H703" s="352"/>
      <c r="I703" s="352"/>
      <c r="J703" s="352"/>
    </row>
    <row r="704" spans="1:10" ht="15.6" customHeight="1" x14ac:dyDescent="0.2">
      <c r="A704" s="352" t="s">
        <v>924</v>
      </c>
      <c r="B704" s="352"/>
      <c r="C704" s="352"/>
      <c r="D704" s="352"/>
      <c r="E704" s="352"/>
      <c r="F704" s="352"/>
      <c r="G704" s="352"/>
      <c r="H704" s="352"/>
      <c r="I704" s="352"/>
      <c r="J704" s="352"/>
    </row>
    <row r="705" spans="1:10" x14ac:dyDescent="0.2">
      <c r="A705" s="352"/>
      <c r="B705" s="352"/>
      <c r="C705" s="352"/>
      <c r="D705" s="352"/>
      <c r="E705" s="352"/>
      <c r="F705" s="352"/>
      <c r="G705" s="352"/>
      <c r="H705" s="352"/>
      <c r="I705" s="352"/>
      <c r="J705" s="352"/>
    </row>
    <row r="706" spans="1:10" x14ac:dyDescent="0.2">
      <c r="A706" s="352"/>
      <c r="B706" s="352"/>
      <c r="C706" s="352"/>
      <c r="D706" s="352"/>
      <c r="E706" s="352"/>
      <c r="F706" s="352"/>
      <c r="G706" s="352"/>
      <c r="H706" s="352"/>
      <c r="I706" s="352"/>
      <c r="J706" s="352"/>
    </row>
    <row r="707" spans="1:10" x14ac:dyDescent="0.2">
      <c r="A707" s="352"/>
      <c r="B707" s="352"/>
      <c r="C707" s="352"/>
      <c r="D707" s="352"/>
      <c r="E707" s="352"/>
      <c r="F707" s="352"/>
      <c r="G707" s="352"/>
      <c r="H707" s="352"/>
      <c r="I707" s="352"/>
      <c r="J707" s="352"/>
    </row>
    <row r="708" spans="1:10" ht="15.75" x14ac:dyDescent="0.25">
      <c r="A708" s="45" t="s">
        <v>603</v>
      </c>
    </row>
    <row r="709" spans="1:10" ht="15.6" customHeight="1" x14ac:dyDescent="0.2">
      <c r="C709" s="297" t="s">
        <v>455</v>
      </c>
      <c r="D709" s="297"/>
      <c r="E709" s="297"/>
      <c r="F709" s="297"/>
      <c r="G709" s="297" t="s">
        <v>456</v>
      </c>
      <c r="H709" s="297"/>
      <c r="I709" s="297"/>
      <c r="J709" s="297"/>
    </row>
    <row r="710" spans="1:10" x14ac:dyDescent="0.2">
      <c r="C710" s="297"/>
      <c r="D710" s="297"/>
      <c r="E710" s="297"/>
      <c r="F710" s="297"/>
      <c r="G710" s="576"/>
      <c r="H710" s="576"/>
      <c r="I710" s="576"/>
      <c r="J710" s="576"/>
    </row>
    <row r="711" spans="1:10" ht="15.6" customHeight="1" x14ac:dyDescent="0.2">
      <c r="A711" s="281" t="s">
        <v>963</v>
      </c>
      <c r="B711" s="283"/>
      <c r="C711" s="554" t="s">
        <v>524</v>
      </c>
      <c r="D711" s="554" t="s">
        <v>525</v>
      </c>
      <c r="E711" s="554"/>
      <c r="F711" s="554" t="s">
        <v>526</v>
      </c>
      <c r="G711" s="554" t="s">
        <v>524</v>
      </c>
      <c r="H711" s="554" t="s">
        <v>525</v>
      </c>
      <c r="I711" s="554"/>
      <c r="J711" s="554" t="s">
        <v>526</v>
      </c>
    </row>
    <row r="712" spans="1:10" x14ac:dyDescent="0.2">
      <c r="A712" s="284"/>
      <c r="B712" s="286"/>
      <c r="C712" s="554"/>
      <c r="D712" s="554"/>
      <c r="E712" s="554"/>
      <c r="F712" s="554"/>
      <c r="G712" s="554"/>
      <c r="H712" s="554"/>
      <c r="I712" s="554"/>
      <c r="J712" s="554"/>
    </row>
    <row r="713" spans="1:10" x14ac:dyDescent="0.2">
      <c r="A713" s="287"/>
      <c r="B713" s="289"/>
      <c r="C713" s="554"/>
      <c r="D713" s="554"/>
      <c r="E713" s="554"/>
      <c r="F713" s="554"/>
      <c r="G713" s="554"/>
      <c r="H713" s="554"/>
      <c r="I713" s="554"/>
      <c r="J713" s="554"/>
    </row>
    <row r="714" spans="1:10" x14ac:dyDescent="0.2">
      <c r="A714" s="412"/>
      <c r="B714" s="412"/>
      <c r="C714" s="413"/>
      <c r="D714" s="413"/>
      <c r="E714" s="413"/>
      <c r="F714" s="414">
        <f xml:space="preserve"> $C714 - $D714</f>
        <v>0</v>
      </c>
      <c r="G714" s="413"/>
      <c r="H714" s="587"/>
      <c r="I714" s="588"/>
      <c r="J714" s="591">
        <f xml:space="preserve"> $G714 - $H714</f>
        <v>0</v>
      </c>
    </row>
    <row r="715" spans="1:10" x14ac:dyDescent="0.2">
      <c r="A715" s="412"/>
      <c r="B715" s="412"/>
      <c r="C715" s="413"/>
      <c r="D715" s="413"/>
      <c r="E715" s="413"/>
      <c r="F715" s="414"/>
      <c r="G715" s="413"/>
      <c r="H715" s="589"/>
      <c r="I715" s="590"/>
      <c r="J715" s="592"/>
    </row>
    <row r="716" spans="1:10" x14ac:dyDescent="0.2">
      <c r="A716" s="412"/>
      <c r="B716" s="412"/>
      <c r="C716" s="413"/>
      <c r="D716" s="413"/>
      <c r="E716" s="413"/>
      <c r="F716" s="414">
        <f t="shared" ref="F716" si="2" xml:space="preserve"> $C716 - $D716</f>
        <v>0</v>
      </c>
      <c r="G716" s="413"/>
      <c r="H716" s="413"/>
      <c r="I716" s="413"/>
      <c r="J716" s="591">
        <f xml:space="preserve"> $G716 - $H716</f>
        <v>0</v>
      </c>
    </row>
    <row r="717" spans="1:10" x14ac:dyDescent="0.2">
      <c r="A717" s="412"/>
      <c r="B717" s="412"/>
      <c r="C717" s="413"/>
      <c r="D717" s="413"/>
      <c r="E717" s="413"/>
      <c r="F717" s="414"/>
      <c r="G717" s="413"/>
      <c r="H717" s="413"/>
      <c r="I717" s="413"/>
      <c r="J717" s="592"/>
    </row>
    <row r="718" spans="1:10" x14ac:dyDescent="0.2">
      <c r="A718" s="412"/>
      <c r="B718" s="412"/>
      <c r="C718" s="413"/>
      <c r="D718" s="413"/>
      <c r="E718" s="413"/>
      <c r="F718" s="414">
        <f t="shared" ref="F718" si="3" xml:space="preserve"> $C718 - $D718</f>
        <v>0</v>
      </c>
      <c r="G718" s="413"/>
      <c r="H718" s="413"/>
      <c r="I718" s="413"/>
      <c r="J718" s="591">
        <f xml:space="preserve"> $G718 - $H718</f>
        <v>0</v>
      </c>
    </row>
    <row r="719" spans="1:10" x14ac:dyDescent="0.2">
      <c r="A719" s="412"/>
      <c r="B719" s="412"/>
      <c r="C719" s="413"/>
      <c r="D719" s="413"/>
      <c r="E719" s="413"/>
      <c r="F719" s="414"/>
      <c r="G719" s="413"/>
      <c r="H719" s="413"/>
      <c r="I719" s="413"/>
      <c r="J719" s="592"/>
    </row>
    <row r="720" spans="1:10" x14ac:dyDescent="0.2">
      <c r="A720" s="412"/>
      <c r="B720" s="412"/>
      <c r="C720" s="413"/>
      <c r="D720" s="413"/>
      <c r="E720" s="413"/>
      <c r="F720" s="414">
        <f t="shared" ref="F720" si="4" xml:space="preserve"> $C720 - $D720</f>
        <v>0</v>
      </c>
      <c r="G720" s="413"/>
      <c r="H720" s="413"/>
      <c r="I720" s="413"/>
      <c r="J720" s="591">
        <f xml:space="preserve"> $G720 - $H720</f>
        <v>0</v>
      </c>
    </row>
    <row r="721" spans="1:10" x14ac:dyDescent="0.2">
      <c r="A721" s="412"/>
      <c r="B721" s="412"/>
      <c r="C721" s="413"/>
      <c r="D721" s="413"/>
      <c r="E721" s="413"/>
      <c r="F721" s="414"/>
      <c r="G721" s="413"/>
      <c r="H721" s="413"/>
      <c r="I721" s="413"/>
      <c r="J721" s="592"/>
    </row>
    <row r="722" spans="1:10" x14ac:dyDescent="0.2">
      <c r="A722" s="412"/>
      <c r="B722" s="412"/>
      <c r="C722" s="413"/>
      <c r="D722" s="413"/>
      <c r="E722" s="413"/>
      <c r="F722" s="414">
        <f t="shared" ref="F722" si="5" xml:space="preserve"> $C722 - $D722</f>
        <v>0</v>
      </c>
      <c r="G722" s="413"/>
      <c r="H722" s="413"/>
      <c r="I722" s="413"/>
      <c r="J722" s="591">
        <f xml:space="preserve"> $G722 - $H722</f>
        <v>0</v>
      </c>
    </row>
    <row r="723" spans="1:10" x14ac:dyDescent="0.2">
      <c r="A723" s="412"/>
      <c r="B723" s="412"/>
      <c r="C723" s="413"/>
      <c r="D723" s="413"/>
      <c r="E723" s="413"/>
      <c r="F723" s="414"/>
      <c r="G723" s="413"/>
      <c r="H723" s="413"/>
      <c r="I723" s="413"/>
      <c r="J723" s="592"/>
    </row>
    <row r="724" spans="1:10" x14ac:dyDescent="0.2">
      <c r="A724" s="415" t="s">
        <v>267</v>
      </c>
      <c r="B724" s="415"/>
      <c r="C724" s="414">
        <f xml:space="preserve"> C714 + C716 + C718 + C720 + C722</f>
        <v>0</v>
      </c>
      <c r="D724" s="414">
        <f t="shared" ref="D724" si="6" xml:space="preserve"> D714 + D716 + D718 + D720 + D722</f>
        <v>0</v>
      </c>
      <c r="E724" s="414"/>
      <c r="F724" s="414">
        <f xml:space="preserve"> F714 + F716 + F718 + F720 + F722</f>
        <v>0</v>
      </c>
      <c r="G724" s="414">
        <f xml:space="preserve"> G714 + G716 + G718 + G720 + G722</f>
        <v>0</v>
      </c>
      <c r="H724" s="414">
        <f xml:space="preserve"> H714 + H716 + H718 + H720 + H722</f>
        <v>0</v>
      </c>
      <c r="I724" s="414"/>
      <c r="J724" s="591">
        <f xml:space="preserve"> J714 + J716 + J718 + J720 + J722</f>
        <v>0</v>
      </c>
    </row>
    <row r="725" spans="1:10" x14ac:dyDescent="0.2">
      <c r="A725" s="415"/>
      <c r="B725" s="415"/>
      <c r="C725" s="414"/>
      <c r="D725" s="414"/>
      <c r="E725" s="414"/>
      <c r="F725" s="414"/>
      <c r="G725" s="414"/>
      <c r="H725" s="414"/>
      <c r="I725" s="414"/>
      <c r="J725" s="592"/>
    </row>
    <row r="726" spans="1:10" x14ac:dyDescent="0.2"/>
    <row r="727" spans="1:10" ht="15.75" x14ac:dyDescent="0.25">
      <c r="A727" s="44" t="s">
        <v>604</v>
      </c>
    </row>
    <row r="728" spans="1:10" x14ac:dyDescent="0.2">
      <c r="A728" s="352" t="s">
        <v>568</v>
      </c>
      <c r="B728" s="352"/>
      <c r="C728" s="352"/>
      <c r="D728" s="352"/>
      <c r="E728" s="352"/>
      <c r="F728" s="352"/>
      <c r="G728" s="352"/>
      <c r="H728" s="352"/>
      <c r="I728" s="352"/>
      <c r="J728" s="352"/>
    </row>
    <row r="729" spans="1:10" x14ac:dyDescent="0.2">
      <c r="A729" s="352"/>
      <c r="B729" s="352"/>
      <c r="C729" s="352"/>
      <c r="D729" s="352"/>
      <c r="E729" s="352"/>
      <c r="F729" s="352"/>
      <c r="G729" s="352"/>
      <c r="H729" s="352"/>
      <c r="I729" s="352"/>
      <c r="J729" s="352"/>
    </row>
    <row r="730" spans="1:10" x14ac:dyDescent="0.2">
      <c r="A730" s="352"/>
      <c r="B730" s="352"/>
      <c r="C730" s="352"/>
      <c r="D730" s="352"/>
      <c r="E730" s="352"/>
      <c r="F730" s="352"/>
      <c r="G730" s="352"/>
      <c r="H730" s="352"/>
      <c r="I730" s="352"/>
      <c r="J730" s="352"/>
    </row>
    <row r="731" spans="1:10" x14ac:dyDescent="0.2">
      <c r="A731" s="352" t="s">
        <v>157</v>
      </c>
      <c r="B731" s="352"/>
      <c r="C731" s="352"/>
      <c r="D731" s="352"/>
      <c r="E731" s="352"/>
      <c r="F731" s="352"/>
      <c r="G731" s="352"/>
      <c r="H731" s="352"/>
      <c r="I731" s="352"/>
      <c r="J731" s="352"/>
    </row>
    <row r="732" spans="1:10" ht="15" customHeight="1" x14ac:dyDescent="0.2">
      <c r="A732" s="352"/>
      <c r="B732" s="352"/>
      <c r="C732" s="352"/>
      <c r="D732" s="352"/>
      <c r="E732" s="352"/>
      <c r="F732" s="352"/>
      <c r="G732" s="352"/>
      <c r="H732" s="352"/>
      <c r="I732" s="352"/>
      <c r="J732" s="352"/>
    </row>
    <row r="733" spans="1:10" ht="45" customHeight="1" x14ac:dyDescent="0.2">
      <c r="A733" s="577"/>
      <c r="B733" s="577"/>
      <c r="C733" s="577"/>
      <c r="D733" s="577"/>
      <c r="E733" s="577"/>
      <c r="F733" s="577"/>
      <c r="G733" s="577"/>
      <c r="H733" s="577"/>
      <c r="I733" s="577"/>
      <c r="J733" s="100"/>
    </row>
    <row r="734" spans="1:10" ht="15" customHeight="1" x14ac:dyDescent="0.2">
      <c r="B734" s="100"/>
      <c r="C734" s="100"/>
      <c r="D734" s="100"/>
      <c r="E734" s="100"/>
      <c r="F734" s="100"/>
      <c r="G734" s="100"/>
      <c r="H734" s="100"/>
      <c r="I734" s="100"/>
      <c r="J734" s="100"/>
    </row>
    <row r="735" spans="1:10" ht="15" customHeight="1" x14ac:dyDescent="0.2">
      <c r="B735" s="100"/>
      <c r="C735" s="100"/>
      <c r="D735" s="100"/>
      <c r="E735" s="100"/>
      <c r="F735" s="100"/>
      <c r="G735" s="100"/>
      <c r="H735" s="100"/>
      <c r="I735" s="100"/>
      <c r="J735" s="100"/>
    </row>
    <row r="736" spans="1:10" ht="33.75" customHeight="1" x14ac:dyDescent="0.2">
      <c r="A736" s="352" t="s">
        <v>925</v>
      </c>
      <c r="B736" s="352"/>
      <c r="C736" s="352"/>
      <c r="D736" s="352"/>
      <c r="E736" s="352"/>
      <c r="F736" s="352"/>
      <c r="G736" s="352"/>
      <c r="H736" s="352"/>
      <c r="I736" s="352"/>
      <c r="J736" s="352"/>
    </row>
    <row r="737" spans="1:10" x14ac:dyDescent="0.2">
      <c r="A737" s="100"/>
      <c r="B737" s="100"/>
      <c r="C737" s="100"/>
      <c r="D737" s="100"/>
      <c r="E737" s="100"/>
      <c r="F737" s="100"/>
      <c r="G737" s="100"/>
      <c r="H737" s="100"/>
      <c r="I737" s="100"/>
      <c r="J737" s="100"/>
    </row>
    <row r="738" spans="1:10" x14ac:dyDescent="0.2">
      <c r="A738" s="297" t="s">
        <v>605</v>
      </c>
      <c r="B738" s="297"/>
      <c r="C738" s="297"/>
      <c r="D738" s="297"/>
      <c r="E738" s="297" t="s">
        <v>606</v>
      </c>
      <c r="F738" s="297"/>
      <c r="G738" s="297"/>
      <c r="H738" s="297" t="s">
        <v>926</v>
      </c>
      <c r="I738" s="297"/>
    </row>
    <row r="739" spans="1:10" x14ac:dyDescent="0.2">
      <c r="A739" s="297"/>
      <c r="B739" s="297"/>
      <c r="C739" s="297"/>
      <c r="D739" s="297"/>
      <c r="E739" s="297"/>
      <c r="F739" s="297"/>
      <c r="G739" s="297"/>
      <c r="H739" s="297"/>
      <c r="I739" s="297"/>
    </row>
    <row r="740" spans="1:10" x14ac:dyDescent="0.2">
      <c r="A740" s="412"/>
      <c r="B740" s="412"/>
      <c r="C740" s="412"/>
      <c r="D740" s="412"/>
      <c r="E740" s="412"/>
      <c r="F740" s="412"/>
      <c r="G740" s="412"/>
      <c r="H740" s="407"/>
      <c r="I740" s="407"/>
    </row>
    <row r="741" spans="1:10" x14ac:dyDescent="0.2">
      <c r="A741" s="412"/>
      <c r="B741" s="412"/>
      <c r="C741" s="412"/>
      <c r="D741" s="412"/>
      <c r="E741" s="412"/>
      <c r="F741" s="412"/>
      <c r="G741" s="412"/>
      <c r="H741" s="407"/>
      <c r="I741" s="407"/>
    </row>
    <row r="742" spans="1:10" x14ac:dyDescent="0.2">
      <c r="A742" s="412"/>
      <c r="B742" s="412"/>
      <c r="C742" s="412"/>
      <c r="D742" s="412"/>
      <c r="E742" s="412"/>
      <c r="F742" s="412"/>
      <c r="G742" s="412"/>
      <c r="H742" s="407"/>
      <c r="I742" s="407"/>
    </row>
    <row r="743" spans="1:10" x14ac:dyDescent="0.2">
      <c r="A743" s="412"/>
      <c r="B743" s="412"/>
      <c r="C743" s="412"/>
      <c r="D743" s="412"/>
      <c r="E743" s="412"/>
      <c r="F743" s="412"/>
      <c r="G743" s="412"/>
      <c r="H743" s="407"/>
      <c r="I743" s="407"/>
    </row>
    <row r="744" spans="1:10" x14ac:dyDescent="0.2">
      <c r="A744" s="412"/>
      <c r="B744" s="412"/>
      <c r="C744" s="412"/>
      <c r="D744" s="412"/>
      <c r="E744" s="412"/>
      <c r="F744" s="412"/>
      <c r="G744" s="412"/>
      <c r="H744" s="407"/>
      <c r="I744" s="407"/>
    </row>
    <row r="745" spans="1:10" x14ac:dyDescent="0.2">
      <c r="A745" s="412"/>
      <c r="B745" s="412"/>
      <c r="C745" s="412"/>
      <c r="D745" s="412"/>
      <c r="E745" s="412"/>
      <c r="F745" s="412"/>
      <c r="G745" s="412"/>
      <c r="H745" s="407"/>
      <c r="I745" s="407"/>
    </row>
    <row r="746" spans="1:10" x14ac:dyDescent="0.2">
      <c r="A746" s="412"/>
      <c r="B746" s="412"/>
      <c r="C746" s="412"/>
      <c r="D746" s="412"/>
      <c r="E746" s="412"/>
      <c r="F746" s="412"/>
      <c r="G746" s="412"/>
      <c r="H746" s="407"/>
      <c r="I746" s="407"/>
    </row>
    <row r="747" spans="1:10" x14ac:dyDescent="0.2">
      <c r="A747" s="412"/>
      <c r="B747" s="412"/>
      <c r="C747" s="412"/>
      <c r="D747" s="412"/>
      <c r="E747" s="412"/>
      <c r="F747" s="412"/>
      <c r="G747" s="412"/>
      <c r="H747" s="407"/>
      <c r="I747" s="407"/>
    </row>
    <row r="748" spans="1:10" x14ac:dyDescent="0.2">
      <c r="A748" s="412"/>
      <c r="B748" s="412"/>
      <c r="C748" s="412"/>
      <c r="D748" s="412"/>
      <c r="E748" s="412"/>
      <c r="F748" s="412"/>
      <c r="G748" s="412"/>
      <c r="H748" s="407"/>
      <c r="I748" s="407"/>
    </row>
    <row r="749" spans="1:10" x14ac:dyDescent="0.2">
      <c r="A749" s="412"/>
      <c r="B749" s="412"/>
      <c r="C749" s="412"/>
      <c r="D749" s="412"/>
      <c r="E749" s="412"/>
      <c r="F749" s="412"/>
      <c r="G749" s="412"/>
      <c r="H749" s="407"/>
      <c r="I749" s="407"/>
    </row>
    <row r="750" spans="1:10" x14ac:dyDescent="0.2">
      <c r="A750" s="297" t="s">
        <v>581</v>
      </c>
      <c r="B750" s="297"/>
      <c r="C750" s="297"/>
      <c r="D750" s="297"/>
      <c r="E750" s="297" t="s">
        <v>581</v>
      </c>
      <c r="F750" s="297"/>
      <c r="G750" s="297"/>
      <c r="H750" s="408">
        <f xml:space="preserve"> H740 + H742 + H744 + H746 + H748</f>
        <v>0</v>
      </c>
      <c r="I750" s="409"/>
    </row>
    <row r="751" spans="1:10" x14ac:dyDescent="0.2">
      <c r="A751" s="297"/>
      <c r="B751" s="297"/>
      <c r="C751" s="297"/>
      <c r="D751" s="297"/>
      <c r="E751" s="297"/>
      <c r="F751" s="297"/>
      <c r="G751" s="297"/>
      <c r="H751" s="410"/>
      <c r="I751" s="411"/>
    </row>
    <row r="752" spans="1:10" x14ac:dyDescent="0.2"/>
    <row r="753" spans="1:10" ht="15.75" x14ac:dyDescent="0.25">
      <c r="A753" s="44" t="s">
        <v>607</v>
      </c>
    </row>
    <row r="754" spans="1:10" x14ac:dyDescent="0.2">
      <c r="A754" s="352" t="s">
        <v>608</v>
      </c>
      <c r="B754" s="352"/>
      <c r="C754" s="352"/>
      <c r="D754" s="352"/>
      <c r="E754" s="352"/>
      <c r="F754" s="352"/>
      <c r="G754" s="352"/>
      <c r="H754" s="352"/>
      <c r="I754" s="352"/>
      <c r="J754" s="352"/>
    </row>
    <row r="755" spans="1:10" x14ac:dyDescent="0.2">
      <c r="A755" s="352"/>
      <c r="B755" s="352"/>
      <c r="C755" s="352"/>
      <c r="D755" s="352"/>
      <c r="E755" s="352"/>
      <c r="F755" s="352"/>
      <c r="G755" s="352"/>
      <c r="H755" s="352"/>
      <c r="I755" s="352"/>
      <c r="J755" s="352"/>
    </row>
    <row r="756" spans="1:10" x14ac:dyDescent="0.2">
      <c r="A756" s="352"/>
      <c r="B756" s="352"/>
      <c r="C756" s="352"/>
      <c r="D756" s="352"/>
      <c r="E756" s="352"/>
      <c r="F756" s="352"/>
      <c r="G756" s="352"/>
      <c r="H756" s="352"/>
      <c r="I756" s="352"/>
      <c r="J756" s="352"/>
    </row>
    <row r="757" spans="1:10" x14ac:dyDescent="0.2">
      <c r="A757" s="352" t="s">
        <v>609</v>
      </c>
      <c r="B757" s="352"/>
      <c r="C757" s="352"/>
      <c r="D757" s="352"/>
      <c r="E757" s="352"/>
      <c r="F757" s="352"/>
      <c r="G757" s="352"/>
      <c r="H757" s="352"/>
      <c r="I757" s="352"/>
      <c r="J757" s="352"/>
    </row>
    <row r="758" spans="1:10" x14ac:dyDescent="0.2">
      <c r="A758" s="352"/>
      <c r="B758" s="352"/>
      <c r="C758" s="352"/>
      <c r="D758" s="352"/>
      <c r="E758" s="352"/>
      <c r="F758" s="352"/>
      <c r="G758" s="352"/>
      <c r="H758" s="352"/>
      <c r="I758" s="352"/>
      <c r="J758" s="352"/>
    </row>
    <row r="759" spans="1:10" x14ac:dyDescent="0.2">
      <c r="A759" s="352"/>
      <c r="B759" s="352"/>
      <c r="C759" s="352"/>
      <c r="D759" s="352"/>
      <c r="E759" s="352"/>
      <c r="F759" s="352"/>
      <c r="G759" s="352"/>
      <c r="H759" s="352"/>
      <c r="I759" s="352"/>
      <c r="J759" s="352"/>
    </row>
    <row r="760" spans="1:10" x14ac:dyDescent="0.2">
      <c r="B760" s="45" t="s">
        <v>610</v>
      </c>
    </row>
    <row r="761" spans="1:10" x14ac:dyDescent="0.2">
      <c r="B761" s="45" t="s">
        <v>611</v>
      </c>
    </row>
    <row r="762" spans="1:10" x14ac:dyDescent="0.2">
      <c r="B762" s="45" t="s">
        <v>612</v>
      </c>
    </row>
    <row r="763" spans="1:10" x14ac:dyDescent="0.2">
      <c r="B763" s="45" t="s">
        <v>964</v>
      </c>
    </row>
    <row r="764" spans="1:10" x14ac:dyDescent="0.2">
      <c r="B764" s="272"/>
      <c r="C764" s="273"/>
      <c r="D764" s="273"/>
      <c r="E764" s="273"/>
      <c r="F764" s="273"/>
      <c r="G764" s="273"/>
      <c r="H764" s="273"/>
      <c r="I764" s="274"/>
    </row>
    <row r="765" spans="1:10" x14ac:dyDescent="0.2">
      <c r="B765" s="275"/>
      <c r="C765" s="276"/>
      <c r="D765" s="276"/>
      <c r="E765" s="276"/>
      <c r="F765" s="276"/>
      <c r="G765" s="276"/>
      <c r="H765" s="276"/>
      <c r="I765" s="277"/>
    </row>
    <row r="766" spans="1:10" x14ac:dyDescent="0.2"/>
    <row r="767" spans="1:10" x14ac:dyDescent="0.2">
      <c r="A767" s="45" t="s">
        <v>613</v>
      </c>
    </row>
    <row r="768" spans="1:10" x14ac:dyDescent="0.2"/>
    <row r="769" spans="1:10" x14ac:dyDescent="0.2">
      <c r="A769" s="296" t="s">
        <v>614</v>
      </c>
      <c r="B769" s="296"/>
      <c r="C769" s="296"/>
      <c r="D769" s="296"/>
      <c r="E769" s="296"/>
      <c r="F769" s="296"/>
      <c r="G769" s="296"/>
      <c r="H769" s="296"/>
      <c r="I769" s="296"/>
      <c r="J769" s="296"/>
    </row>
    <row r="770" spans="1:10" x14ac:dyDescent="0.2">
      <c r="A770" s="296"/>
      <c r="B770" s="296"/>
      <c r="C770" s="296"/>
      <c r="D770" s="296"/>
      <c r="E770" s="296"/>
      <c r="F770" s="296"/>
      <c r="G770" s="296"/>
      <c r="H770" s="296"/>
      <c r="I770" s="296"/>
      <c r="J770" s="296"/>
    </row>
    <row r="771" spans="1:10" x14ac:dyDescent="0.2">
      <c r="A771" s="296"/>
      <c r="B771" s="296"/>
      <c r="C771" s="296"/>
      <c r="D771" s="296"/>
      <c r="E771" s="296"/>
      <c r="F771" s="296"/>
      <c r="G771" s="296"/>
      <c r="H771" s="296"/>
      <c r="I771" s="296"/>
      <c r="J771" s="296"/>
    </row>
    <row r="772" spans="1:10" x14ac:dyDescent="0.2">
      <c r="A772" s="296"/>
      <c r="B772" s="296"/>
      <c r="C772" s="296"/>
      <c r="D772" s="296"/>
      <c r="E772" s="296"/>
      <c r="F772" s="296"/>
      <c r="G772" s="296"/>
      <c r="H772" s="296"/>
      <c r="I772" s="296"/>
      <c r="J772" s="296"/>
    </row>
    <row r="773" spans="1:10" x14ac:dyDescent="0.2">
      <c r="A773" s="296" t="s">
        <v>615</v>
      </c>
      <c r="B773" s="296"/>
      <c r="C773" s="296"/>
      <c r="D773" s="296"/>
      <c r="E773" s="296"/>
      <c r="F773" s="296"/>
      <c r="G773" s="296"/>
      <c r="H773" s="296"/>
      <c r="I773" s="296"/>
      <c r="J773" s="296"/>
    </row>
    <row r="774" spans="1:10" x14ac:dyDescent="0.2">
      <c r="A774" s="296"/>
      <c r="B774" s="296"/>
      <c r="C774" s="296"/>
      <c r="D774" s="296"/>
      <c r="E774" s="296"/>
      <c r="F774" s="296"/>
      <c r="G774" s="296"/>
      <c r="H774" s="296"/>
      <c r="I774" s="296"/>
      <c r="J774" s="296"/>
    </row>
    <row r="775" spans="1:10" x14ac:dyDescent="0.2"/>
    <row r="776" spans="1:10" x14ac:dyDescent="0.2">
      <c r="A776" s="388" t="s">
        <v>616</v>
      </c>
      <c r="B776" s="389"/>
      <c r="C776" s="389"/>
      <c r="D776" s="389"/>
      <c r="E776" s="389"/>
      <c r="F776" s="389"/>
      <c r="G776" s="390"/>
      <c r="H776" s="388" t="s">
        <v>617</v>
      </c>
      <c r="I776" s="389"/>
      <c r="J776" s="390"/>
    </row>
    <row r="777" spans="1:10" x14ac:dyDescent="0.2">
      <c r="A777" s="391"/>
      <c r="B777" s="392"/>
      <c r="C777" s="392"/>
      <c r="D777" s="392"/>
      <c r="E777" s="392"/>
      <c r="F777" s="392"/>
      <c r="G777" s="393"/>
      <c r="H777" s="391"/>
      <c r="I777" s="392"/>
      <c r="J777" s="393"/>
    </row>
    <row r="778" spans="1:10" x14ac:dyDescent="0.2">
      <c r="A778" s="394" t="s">
        <v>994</v>
      </c>
      <c r="B778" s="273"/>
      <c r="C778" s="273"/>
      <c r="D778" s="273"/>
      <c r="E778" s="273"/>
      <c r="F778" s="273"/>
      <c r="G778" s="274"/>
      <c r="H778" s="395"/>
      <c r="I778" s="396"/>
      <c r="J778" s="397"/>
    </row>
    <row r="779" spans="1:10" x14ac:dyDescent="0.2">
      <c r="A779" s="302"/>
      <c r="B779" s="303"/>
      <c r="C779" s="303"/>
      <c r="D779" s="303"/>
      <c r="E779" s="303"/>
      <c r="F779" s="303"/>
      <c r="G779" s="304"/>
      <c r="H779" s="398"/>
      <c r="I779" s="399"/>
      <c r="J779" s="400"/>
    </row>
    <row r="780" spans="1:10" x14ac:dyDescent="0.2">
      <c r="A780" s="275"/>
      <c r="B780" s="276"/>
      <c r="C780" s="276"/>
      <c r="D780" s="276"/>
      <c r="E780" s="276"/>
      <c r="F780" s="276"/>
      <c r="G780" s="277"/>
      <c r="H780" s="401"/>
      <c r="I780" s="402"/>
      <c r="J780" s="403"/>
    </row>
    <row r="781" spans="1:10" x14ac:dyDescent="0.2">
      <c r="A781" s="394" t="s">
        <v>995</v>
      </c>
      <c r="B781" s="273"/>
      <c r="C781" s="273"/>
      <c r="D781" s="273"/>
      <c r="E781" s="273"/>
      <c r="F781" s="273"/>
      <c r="G781" s="274"/>
      <c r="H781" s="395"/>
      <c r="I781" s="396"/>
      <c r="J781" s="397"/>
    </row>
    <row r="782" spans="1:10" x14ac:dyDescent="0.2">
      <c r="A782" s="302"/>
      <c r="B782" s="303"/>
      <c r="C782" s="303"/>
      <c r="D782" s="303"/>
      <c r="E782" s="303"/>
      <c r="F782" s="303"/>
      <c r="G782" s="304"/>
      <c r="H782" s="398"/>
      <c r="I782" s="399"/>
      <c r="J782" s="400"/>
    </row>
    <row r="783" spans="1:10" x14ac:dyDescent="0.2">
      <c r="A783" s="275"/>
      <c r="B783" s="276"/>
      <c r="C783" s="276"/>
      <c r="D783" s="276"/>
      <c r="E783" s="276"/>
      <c r="F783" s="276"/>
      <c r="G783" s="277"/>
      <c r="H783" s="401"/>
      <c r="I783" s="402"/>
      <c r="J783" s="403"/>
    </row>
    <row r="784" spans="1:10" x14ac:dyDescent="0.2">
      <c r="A784" s="348" t="s">
        <v>618</v>
      </c>
      <c r="B784" s="349"/>
      <c r="C784" s="350"/>
      <c r="D784" s="272"/>
      <c r="E784" s="273"/>
      <c r="F784" s="273"/>
      <c r="G784" s="273"/>
      <c r="H784" s="273"/>
      <c r="I784" s="273"/>
      <c r="J784" s="274"/>
    </row>
    <row r="785" spans="1:10" x14ac:dyDescent="0.2">
      <c r="A785" s="351"/>
      <c r="B785" s="352"/>
      <c r="C785" s="353"/>
      <c r="D785" s="302"/>
      <c r="E785" s="303"/>
      <c r="F785" s="303"/>
      <c r="G785" s="303"/>
      <c r="H785" s="303"/>
      <c r="I785" s="303"/>
      <c r="J785" s="304"/>
    </row>
    <row r="786" spans="1:10" x14ac:dyDescent="0.2">
      <c r="A786" s="351"/>
      <c r="B786" s="352"/>
      <c r="C786" s="353"/>
      <c r="D786" s="302"/>
      <c r="E786" s="303"/>
      <c r="F786" s="303"/>
      <c r="G786" s="303"/>
      <c r="H786" s="303"/>
      <c r="I786" s="303"/>
      <c r="J786" s="304"/>
    </row>
    <row r="787" spans="1:10" x14ac:dyDescent="0.2">
      <c r="A787" s="351"/>
      <c r="B787" s="352"/>
      <c r="C787" s="353"/>
      <c r="D787" s="302"/>
      <c r="E787" s="303"/>
      <c r="F787" s="303"/>
      <c r="G787" s="303"/>
      <c r="H787" s="303"/>
      <c r="I787" s="303"/>
      <c r="J787" s="304"/>
    </row>
    <row r="788" spans="1:10" x14ac:dyDescent="0.2">
      <c r="A788" s="351"/>
      <c r="B788" s="352"/>
      <c r="C788" s="353"/>
      <c r="D788" s="302"/>
      <c r="E788" s="303"/>
      <c r="F788" s="303"/>
      <c r="G788" s="303"/>
      <c r="H788" s="303"/>
      <c r="I788" s="303"/>
      <c r="J788" s="304"/>
    </row>
    <row r="789" spans="1:10" x14ac:dyDescent="0.2">
      <c r="A789" s="354"/>
      <c r="B789" s="355"/>
      <c r="C789" s="356"/>
      <c r="D789" s="275"/>
      <c r="E789" s="276"/>
      <c r="F789" s="276"/>
      <c r="G789" s="276"/>
      <c r="H789" s="276"/>
      <c r="I789" s="276"/>
      <c r="J789" s="277"/>
    </row>
    <row r="790" spans="1:10" x14ac:dyDescent="0.2">
      <c r="A790" s="348" t="s">
        <v>619</v>
      </c>
      <c r="B790" s="349"/>
      <c r="C790" s="350"/>
      <c r="D790" s="272"/>
      <c r="E790" s="273"/>
      <c r="F790" s="273"/>
      <c r="G790" s="273"/>
      <c r="H790" s="273"/>
      <c r="I790" s="273"/>
      <c r="J790" s="274"/>
    </row>
    <row r="791" spans="1:10" x14ac:dyDescent="0.2">
      <c r="A791" s="354"/>
      <c r="B791" s="355"/>
      <c r="C791" s="356"/>
      <c r="D791" s="275"/>
      <c r="E791" s="276"/>
      <c r="F791" s="276"/>
      <c r="G791" s="276"/>
      <c r="H791" s="276"/>
      <c r="I791" s="276"/>
      <c r="J791" s="277"/>
    </row>
    <row r="792" spans="1:10" x14ac:dyDescent="0.2">
      <c r="A792" s="348" t="s">
        <v>620</v>
      </c>
      <c r="B792" s="349"/>
      <c r="C792" s="350"/>
      <c r="D792" s="272"/>
      <c r="E792" s="273"/>
      <c r="F792" s="273"/>
      <c r="G792" s="273"/>
      <c r="H792" s="273"/>
      <c r="I792" s="273"/>
      <c r="J792" s="274"/>
    </row>
    <row r="793" spans="1:10" x14ac:dyDescent="0.2">
      <c r="A793" s="351"/>
      <c r="B793" s="352"/>
      <c r="C793" s="353"/>
      <c r="D793" s="302"/>
      <c r="E793" s="303"/>
      <c r="F793" s="303"/>
      <c r="G793" s="303"/>
      <c r="H793" s="303"/>
      <c r="I793" s="303"/>
      <c r="J793" s="304"/>
    </row>
    <row r="794" spans="1:10" x14ac:dyDescent="0.2">
      <c r="A794" s="354"/>
      <c r="B794" s="355"/>
      <c r="C794" s="356"/>
      <c r="D794" s="275"/>
      <c r="E794" s="276"/>
      <c r="F794" s="276"/>
      <c r="G794" s="276"/>
      <c r="H794" s="276"/>
      <c r="I794" s="276"/>
      <c r="J794" s="277"/>
    </row>
    <row r="795" spans="1:10" x14ac:dyDescent="0.2">
      <c r="A795" s="348" t="s">
        <v>621</v>
      </c>
      <c r="B795" s="349"/>
      <c r="C795" s="350"/>
      <c r="D795" s="272"/>
      <c r="E795" s="273"/>
      <c r="F795" s="273"/>
      <c r="G795" s="273"/>
      <c r="H795" s="273"/>
      <c r="I795" s="273"/>
      <c r="J795" s="274"/>
    </row>
    <row r="796" spans="1:10" x14ac:dyDescent="0.2">
      <c r="A796" s="354"/>
      <c r="B796" s="355"/>
      <c r="C796" s="356"/>
      <c r="D796" s="275"/>
      <c r="E796" s="276"/>
      <c r="F796" s="276"/>
      <c r="G796" s="276"/>
      <c r="H796" s="276"/>
      <c r="I796" s="276"/>
      <c r="J796" s="277"/>
    </row>
    <row r="797" spans="1:10" x14ac:dyDescent="0.2"/>
    <row r="798" spans="1:10" ht="15.75" x14ac:dyDescent="0.25">
      <c r="A798" s="98" t="s">
        <v>968</v>
      </c>
    </row>
    <row r="799" spans="1:10" ht="15.75" x14ac:dyDescent="0.25">
      <c r="A799" s="98" t="s">
        <v>969</v>
      </c>
    </row>
    <row r="800" spans="1:10" ht="15.75" x14ac:dyDescent="0.25">
      <c r="A800" s="98"/>
    </row>
    <row r="801" spans="1:10" ht="15.75" x14ac:dyDescent="0.25">
      <c r="A801" s="44" t="s">
        <v>967</v>
      </c>
    </row>
    <row r="802" spans="1:10" ht="15.75" x14ac:dyDescent="0.25">
      <c r="A802" s="44"/>
    </row>
    <row r="803" spans="1:10" ht="15.75" x14ac:dyDescent="0.25">
      <c r="A803" s="44" t="s">
        <v>622</v>
      </c>
    </row>
    <row r="804" spans="1:10" ht="20.25" x14ac:dyDescent="0.3">
      <c r="A804" s="44" t="s">
        <v>971</v>
      </c>
    </row>
    <row r="805" spans="1:10" ht="20.25" x14ac:dyDescent="0.2">
      <c r="A805" s="572" t="str">
        <f>IF(OR('Main_Form - Outputs'!U6="Yes",'Main_Form - Outputs'!S6="Yes"),"Yes","No")</f>
        <v>No</v>
      </c>
      <c r="B805" s="572"/>
      <c r="C805" s="572"/>
      <c r="D805" s="572"/>
      <c r="E805" s="572"/>
      <c r="F805" s="572"/>
      <c r="G805" s="572"/>
      <c r="H805" s="572"/>
      <c r="I805" s="572"/>
      <c r="J805" s="130"/>
    </row>
    <row r="806" spans="1:10" ht="15.75" x14ac:dyDescent="0.25">
      <c r="A806" s="44"/>
      <c r="B806" s="46"/>
      <c r="C806" s="46"/>
    </row>
    <row r="807" spans="1:10" ht="20.25" x14ac:dyDescent="0.3">
      <c r="A807" s="44" t="s">
        <v>972</v>
      </c>
    </row>
    <row r="808" spans="1:10" ht="20.25" x14ac:dyDescent="0.3">
      <c r="A808" s="573" t="str">
        <f>IF(OR('Main_Form - Outputs'!V6="Yes",'Main_Form - Outputs'!T6="Yes"),"Yes","No")</f>
        <v>No</v>
      </c>
      <c r="B808" s="573"/>
      <c r="C808" s="573"/>
      <c r="D808" s="573"/>
      <c r="E808" s="573"/>
      <c r="F808" s="573"/>
      <c r="G808" s="573"/>
      <c r="H808" s="573"/>
      <c r="I808" s="573"/>
      <c r="J808" s="48"/>
    </row>
    <row r="809" spans="1:10" x14ac:dyDescent="0.2"/>
    <row r="810" spans="1:10" ht="15.75" x14ac:dyDescent="0.25">
      <c r="A810" s="44" t="s">
        <v>941</v>
      </c>
    </row>
    <row r="811" spans="1:10" ht="15.75" x14ac:dyDescent="0.25">
      <c r="A811" s="44" t="s">
        <v>965</v>
      </c>
    </row>
    <row r="812" spans="1:10" ht="20.25" x14ac:dyDescent="0.3">
      <c r="A812" s="574"/>
      <c r="B812" s="574"/>
      <c r="C812" s="574"/>
      <c r="D812" s="574"/>
      <c r="E812" s="574"/>
      <c r="F812" s="574"/>
      <c r="G812" s="574"/>
      <c r="H812" s="574"/>
      <c r="I812" s="574"/>
      <c r="J812" s="48"/>
    </row>
    <row r="813" spans="1:10" ht="15.75" x14ac:dyDescent="0.25">
      <c r="A813" s="44"/>
    </row>
    <row r="814" spans="1:10" ht="15.75" x14ac:dyDescent="0.25">
      <c r="A814" s="44" t="s">
        <v>966</v>
      </c>
    </row>
    <row r="815" spans="1:10" ht="20.25" x14ac:dyDescent="0.2">
      <c r="A815" s="256" t="str">
        <f>IF(AND(D11&lt;&gt;"",D138=""),"No - Child must be receiving State, Private or Home schooling to be eligible for an MDS grant",IF(OR(AND(A805="Yes",A808="Yes"),A812="Yes - Evidence shared with DfE"),"Yes","No"))</f>
        <v>No</v>
      </c>
      <c r="B815" s="257"/>
      <c r="C815" s="257"/>
      <c r="D815" s="257"/>
      <c r="E815" s="257"/>
      <c r="F815" s="257"/>
      <c r="G815" s="257"/>
      <c r="H815" s="257"/>
      <c r="I815" s="258"/>
      <c r="J815" s="131"/>
    </row>
    <row r="816" spans="1:10" x14ac:dyDescent="0.2">
      <c r="A816" s="131"/>
      <c r="B816" s="131"/>
      <c r="C816" s="131"/>
      <c r="D816" s="131"/>
      <c r="E816" s="131"/>
      <c r="F816" s="131"/>
      <c r="G816" s="131"/>
      <c r="H816" s="131"/>
      <c r="I816" s="131"/>
      <c r="J816" s="131"/>
    </row>
    <row r="817" spans="1:10" x14ac:dyDescent="0.2">
      <c r="A817" s="131"/>
      <c r="C817" s="131"/>
      <c r="D817" s="131"/>
      <c r="E817" s="131"/>
      <c r="F817" s="131"/>
      <c r="G817" s="131"/>
      <c r="H817" s="131"/>
      <c r="I817" s="131"/>
      <c r="J817" s="131"/>
    </row>
    <row r="818" spans="1:10" ht="15.75" x14ac:dyDescent="0.25">
      <c r="A818" s="44" t="s">
        <v>623</v>
      </c>
      <c r="B818" s="46"/>
      <c r="C818" s="46"/>
    </row>
    <row r="819" spans="1:10" x14ac:dyDescent="0.2">
      <c r="A819" s="566" t="s">
        <v>624</v>
      </c>
      <c r="B819" s="567"/>
      <c r="C819" s="567"/>
      <c r="D819" s="567"/>
      <c r="E819" s="567"/>
      <c r="F819" s="567"/>
      <c r="G819" s="567"/>
      <c r="H819" s="568"/>
      <c r="I819" s="566" t="s">
        <v>625</v>
      </c>
      <c r="J819" s="568"/>
    </row>
    <row r="820" spans="1:10" x14ac:dyDescent="0.2">
      <c r="A820" s="569"/>
      <c r="B820" s="570"/>
      <c r="C820" s="570"/>
      <c r="D820" s="570"/>
      <c r="E820" s="570"/>
      <c r="F820" s="570"/>
      <c r="G820" s="570"/>
      <c r="H820" s="571"/>
      <c r="I820" s="569"/>
      <c r="J820" s="571"/>
    </row>
    <row r="821" spans="1:10" x14ac:dyDescent="0.2">
      <c r="A821" s="404" t="s">
        <v>626</v>
      </c>
      <c r="B821" s="575" t="s">
        <v>996</v>
      </c>
      <c r="C821" s="319"/>
      <c r="D821" s="319"/>
      <c r="E821" s="319"/>
      <c r="F821" s="319"/>
      <c r="G821" s="319"/>
      <c r="H821" s="320"/>
      <c r="I821" s="548">
        <f>IF($A$306 = "Yes", $H$357, $H$289)</f>
        <v>0</v>
      </c>
      <c r="J821" s="549"/>
    </row>
    <row r="822" spans="1:10" x14ac:dyDescent="0.2">
      <c r="A822" s="405"/>
      <c r="B822" s="321"/>
      <c r="C822" s="322"/>
      <c r="D822" s="322"/>
      <c r="E822" s="322"/>
      <c r="F822" s="322"/>
      <c r="G822" s="322"/>
      <c r="H822" s="323"/>
      <c r="I822" s="550"/>
      <c r="J822" s="551"/>
    </row>
    <row r="823" spans="1:10" x14ac:dyDescent="0.2">
      <c r="A823" s="406"/>
      <c r="B823" s="324"/>
      <c r="C823" s="325"/>
      <c r="D823" s="325"/>
      <c r="E823" s="325"/>
      <c r="F823" s="325"/>
      <c r="G823" s="325"/>
      <c r="H823" s="326"/>
      <c r="I823" s="552"/>
      <c r="J823" s="553"/>
    </row>
    <row r="824" spans="1:10" x14ac:dyDescent="0.2">
      <c r="A824" s="404" t="s">
        <v>627</v>
      </c>
      <c r="B824" s="228" t="s">
        <v>302</v>
      </c>
      <c r="C824" s="319"/>
      <c r="D824" s="319"/>
      <c r="E824" s="319"/>
      <c r="F824" s="319"/>
      <c r="G824" s="319"/>
      <c r="H824" s="320"/>
      <c r="I824" s="548">
        <f>$I$407</f>
        <v>0</v>
      </c>
      <c r="J824" s="549"/>
    </row>
    <row r="825" spans="1:10" x14ac:dyDescent="0.2">
      <c r="A825" s="406"/>
      <c r="B825" s="324"/>
      <c r="C825" s="325"/>
      <c r="D825" s="325"/>
      <c r="E825" s="325"/>
      <c r="F825" s="325"/>
      <c r="G825" s="325"/>
      <c r="H825" s="326"/>
      <c r="I825" s="552"/>
      <c r="J825" s="553"/>
    </row>
    <row r="826" spans="1:10" x14ac:dyDescent="0.2">
      <c r="A826" s="404" t="s">
        <v>628</v>
      </c>
      <c r="B826" s="228" t="s">
        <v>629</v>
      </c>
      <c r="C826" s="319"/>
      <c r="D826" s="319"/>
      <c r="E826" s="319"/>
      <c r="F826" s="319"/>
      <c r="G826" s="319"/>
      <c r="H826" s="320"/>
      <c r="I826" s="548">
        <f xml:space="preserve"> $I$821 + $I$824</f>
        <v>0</v>
      </c>
      <c r="J826" s="549"/>
    </row>
    <row r="827" spans="1:10" x14ac:dyDescent="0.2">
      <c r="A827" s="406"/>
      <c r="B827" s="324"/>
      <c r="C827" s="325"/>
      <c r="D827" s="325"/>
      <c r="E827" s="325"/>
      <c r="F827" s="325"/>
      <c r="G827" s="325"/>
      <c r="H827" s="326"/>
      <c r="I827" s="552"/>
      <c r="J827" s="553"/>
    </row>
    <row r="828" spans="1:10" x14ac:dyDescent="0.2">
      <c r="A828" s="404" t="s">
        <v>630</v>
      </c>
      <c r="B828" s="228" t="s">
        <v>631</v>
      </c>
      <c r="C828" s="319"/>
      <c r="D828" s="319"/>
      <c r="E828" s="319"/>
      <c r="F828" s="319"/>
      <c r="G828" s="319"/>
      <c r="H828" s="320"/>
      <c r="I828" s="548">
        <f>IF($A$306 = "Yes", $H$335, $H$260)</f>
        <v>0</v>
      </c>
      <c r="J828" s="549"/>
    </row>
    <row r="829" spans="1:10" x14ac:dyDescent="0.2">
      <c r="A829" s="405"/>
      <c r="B829" s="321"/>
      <c r="C829" s="322"/>
      <c r="D829" s="322"/>
      <c r="E829" s="322"/>
      <c r="F829" s="322"/>
      <c r="G829" s="322"/>
      <c r="H829" s="323"/>
      <c r="I829" s="550"/>
      <c r="J829" s="551"/>
    </row>
    <row r="830" spans="1:10" x14ac:dyDescent="0.2">
      <c r="A830" s="406"/>
      <c r="B830" s="324"/>
      <c r="C830" s="325"/>
      <c r="D830" s="325"/>
      <c r="E830" s="325"/>
      <c r="F830" s="325"/>
      <c r="G830" s="325"/>
      <c r="H830" s="326"/>
      <c r="I830" s="552"/>
      <c r="J830" s="553"/>
    </row>
    <row r="831" spans="1:10" x14ac:dyDescent="0.2">
      <c r="A831" s="404" t="s">
        <v>632</v>
      </c>
      <c r="B831" s="228" t="s">
        <v>633</v>
      </c>
      <c r="C831" s="319"/>
      <c r="D831" s="319"/>
      <c r="E831" s="319"/>
      <c r="F831" s="319"/>
      <c r="G831" s="319"/>
      <c r="H831" s="320"/>
      <c r="I831" s="548">
        <f>IF($A$306 = "Yes", $H$354, $H$279)</f>
        <v>0</v>
      </c>
      <c r="J831" s="549"/>
    </row>
    <row r="832" spans="1:10" x14ac:dyDescent="0.2">
      <c r="A832" s="405"/>
      <c r="B832" s="321"/>
      <c r="C832" s="322"/>
      <c r="D832" s="322"/>
      <c r="E832" s="322"/>
      <c r="F832" s="322"/>
      <c r="G832" s="322"/>
      <c r="H832" s="323"/>
      <c r="I832" s="550"/>
      <c r="J832" s="551"/>
    </row>
    <row r="833" spans="1:10" x14ac:dyDescent="0.2">
      <c r="A833" s="406"/>
      <c r="B833" s="324"/>
      <c r="C833" s="325"/>
      <c r="D833" s="325"/>
      <c r="E833" s="325"/>
      <c r="F833" s="325"/>
      <c r="G833" s="325"/>
      <c r="H833" s="326"/>
      <c r="I833" s="552"/>
      <c r="J833" s="553"/>
    </row>
    <row r="834" spans="1:10" x14ac:dyDescent="0.2">
      <c r="A834" s="404" t="s">
        <v>634</v>
      </c>
      <c r="B834" s="228" t="str">
        <f>"Deduct " &amp; TEXT('Data inputs'!C42, "£#,##0") &amp; " for each dependant named in Part 8"</f>
        <v>Deduct £2,355 for each dependant named in Part 8</v>
      </c>
      <c r="C834" s="319"/>
      <c r="D834" s="319"/>
      <c r="E834" s="319"/>
      <c r="F834" s="319"/>
      <c r="G834" s="319"/>
      <c r="H834" s="320"/>
      <c r="I834" s="548">
        <f>'Data inputs'!C42* COUNT($E$426, $E$428, $E$430, $E$432, $E$434, $E$436, $E$438, $E$440, $E$442, $E$444, $E$446, $E$448, $E$450, $E$452, $E$454)</f>
        <v>0</v>
      </c>
      <c r="J834" s="549"/>
    </row>
    <row r="835" spans="1:10" x14ac:dyDescent="0.2">
      <c r="A835" s="406"/>
      <c r="B835" s="324"/>
      <c r="C835" s="325"/>
      <c r="D835" s="325"/>
      <c r="E835" s="325"/>
      <c r="F835" s="325"/>
      <c r="G835" s="325"/>
      <c r="H835" s="326"/>
      <c r="I835" s="552"/>
      <c r="J835" s="553"/>
    </row>
    <row r="836" spans="1:10" x14ac:dyDescent="0.2">
      <c r="A836" s="404" t="s">
        <v>635</v>
      </c>
      <c r="B836" s="228" t="s">
        <v>306</v>
      </c>
      <c r="C836" s="319"/>
      <c r="D836" s="319"/>
      <c r="E836" s="319"/>
      <c r="F836" s="319"/>
      <c r="G836" s="319"/>
      <c r="H836" s="320"/>
      <c r="I836" s="548">
        <f xml:space="preserve"> $F$484 + $J$484</f>
        <v>0</v>
      </c>
      <c r="J836" s="549"/>
    </row>
    <row r="837" spans="1:10" x14ac:dyDescent="0.2">
      <c r="A837" s="406"/>
      <c r="B837" s="324"/>
      <c r="C837" s="325"/>
      <c r="D837" s="325"/>
      <c r="E837" s="325"/>
      <c r="F837" s="325"/>
      <c r="G837" s="325"/>
      <c r="H837" s="326"/>
      <c r="I837" s="552"/>
      <c r="J837" s="553"/>
    </row>
    <row r="838" spans="1:10" x14ac:dyDescent="0.2">
      <c r="A838" s="404" t="s">
        <v>636</v>
      </c>
      <c r="B838" s="228" t="str">
        <f>"Deduct " &amp; TEXT('Data inputs'!C43, "£#,##0") &amp; " blind person's allowance for each parent/ guardian for whom it is appropriate (see part 2g)"</f>
        <v>Deduct £2,870 blind person's allowance for each parent/ guardian for whom it is appropriate (see part 2g)</v>
      </c>
      <c r="C838" s="319"/>
      <c r="D838" s="319"/>
      <c r="E838" s="319"/>
      <c r="F838" s="319"/>
      <c r="G838" s="319"/>
      <c r="H838" s="320"/>
      <c r="I838" s="548">
        <f xml:space="preserve"> Deduct_blind * (0 + IF($D$191 = "Yes", 1, 0) + IF($G$191 = "Yes", 1, 0) )</f>
        <v>0</v>
      </c>
      <c r="J838" s="549"/>
    </row>
    <row r="839" spans="1:10" x14ac:dyDescent="0.2">
      <c r="A839" s="405"/>
      <c r="B839" s="321"/>
      <c r="C839" s="322"/>
      <c r="D839" s="322"/>
      <c r="E839" s="322"/>
      <c r="F839" s="322"/>
      <c r="G839" s="322"/>
      <c r="H839" s="323"/>
      <c r="I839" s="550"/>
      <c r="J839" s="551"/>
    </row>
    <row r="840" spans="1:10" x14ac:dyDescent="0.2">
      <c r="A840" s="406"/>
      <c r="B840" s="324"/>
      <c r="C840" s="325"/>
      <c r="D840" s="325"/>
      <c r="E840" s="325"/>
      <c r="F840" s="325"/>
      <c r="G840" s="325"/>
      <c r="H840" s="326"/>
      <c r="I840" s="552"/>
      <c r="J840" s="553"/>
    </row>
    <row r="841" spans="1:10" x14ac:dyDescent="0.2">
      <c r="A841" s="404" t="s">
        <v>637</v>
      </c>
      <c r="B841" s="228" t="s">
        <v>638</v>
      </c>
      <c r="C841" s="319"/>
      <c r="D841" s="319"/>
      <c r="E841" s="319"/>
      <c r="F841" s="319"/>
      <c r="G841" s="319"/>
      <c r="H841" s="320"/>
      <c r="I841" s="548">
        <f xml:space="preserve"> $I$828 + $I$831 + $I$834 + $I$836 + $I$838</f>
        <v>0</v>
      </c>
      <c r="J841" s="549"/>
    </row>
    <row r="842" spans="1:10" x14ac:dyDescent="0.2">
      <c r="A842" s="405"/>
      <c r="B842" s="321"/>
      <c r="C842" s="322"/>
      <c r="D842" s="322"/>
      <c r="E842" s="322"/>
      <c r="F842" s="322"/>
      <c r="G842" s="322"/>
      <c r="H842" s="323"/>
      <c r="I842" s="550"/>
      <c r="J842" s="551"/>
    </row>
    <row r="843" spans="1:10" x14ac:dyDescent="0.2">
      <c r="A843" s="406"/>
      <c r="B843" s="324"/>
      <c r="C843" s="325"/>
      <c r="D843" s="325"/>
      <c r="E843" s="325"/>
      <c r="F843" s="325"/>
      <c r="G843" s="325"/>
      <c r="H843" s="326"/>
      <c r="I843" s="552"/>
      <c r="J843" s="553"/>
    </row>
    <row r="844" spans="1:10" x14ac:dyDescent="0.2">
      <c r="A844" s="404" t="s">
        <v>639</v>
      </c>
      <c r="B844" s="228" t="s">
        <v>640</v>
      </c>
      <c r="C844" s="319"/>
      <c r="D844" s="319"/>
      <c r="E844" s="319"/>
      <c r="F844" s="319"/>
      <c r="G844" s="319"/>
      <c r="H844" s="320"/>
      <c r="I844" s="548">
        <f xml:space="preserve"> $I$826 - $I$841</f>
        <v>0</v>
      </c>
      <c r="J844" s="549"/>
    </row>
    <row r="845" spans="1:10" x14ac:dyDescent="0.2">
      <c r="A845" s="406"/>
      <c r="B845" s="324"/>
      <c r="C845" s="325"/>
      <c r="D845" s="325"/>
      <c r="E845" s="325"/>
      <c r="F845" s="325"/>
      <c r="G845" s="325"/>
      <c r="H845" s="326"/>
      <c r="I845" s="552"/>
      <c r="J845" s="553"/>
    </row>
    <row r="846" spans="1:10" x14ac:dyDescent="0.2"/>
    <row r="847" spans="1:10" x14ac:dyDescent="0.2">
      <c r="A847" s="226" t="s">
        <v>1006</v>
      </c>
    </row>
    <row r="848" spans="1:10" x14ac:dyDescent="0.2"/>
    <row r="849" spans="1:10" ht="15.75" x14ac:dyDescent="0.25">
      <c r="A849" s="44" t="s">
        <v>1005</v>
      </c>
    </row>
    <row r="850" spans="1:10" ht="15.75" x14ac:dyDescent="0.25">
      <c r="A850" s="126" t="s">
        <v>641</v>
      </c>
      <c r="B850" s="114"/>
      <c r="C850" s="114"/>
      <c r="D850" s="114"/>
      <c r="E850" s="114"/>
      <c r="F850" s="114"/>
      <c r="G850" s="114"/>
      <c r="H850" s="114"/>
      <c r="I850" s="114"/>
      <c r="J850" s="115"/>
    </row>
    <row r="851" spans="1:10" x14ac:dyDescent="0.2">
      <c r="A851" s="119"/>
      <c r="J851" s="120"/>
    </row>
    <row r="852" spans="1:10" x14ac:dyDescent="0.2">
      <c r="A852" s="351" t="s">
        <v>642</v>
      </c>
      <c r="B852" s="352"/>
      <c r="C852" s="352"/>
      <c r="D852" s="352"/>
      <c r="E852" s="352"/>
      <c r="F852" s="352"/>
      <c r="G852" s="352"/>
      <c r="H852" s="352"/>
      <c r="I852" s="352"/>
      <c r="J852" s="353"/>
    </row>
    <row r="853" spans="1:10" x14ac:dyDescent="0.2">
      <c r="A853" s="351"/>
      <c r="B853" s="352"/>
      <c r="C853" s="352"/>
      <c r="D853" s="352"/>
      <c r="E853" s="352"/>
      <c r="F853" s="352"/>
      <c r="G853" s="352"/>
      <c r="H853" s="352"/>
      <c r="I853" s="352"/>
      <c r="J853" s="353"/>
    </row>
    <row r="854" spans="1:10" x14ac:dyDescent="0.2">
      <c r="A854" s="351"/>
      <c r="B854" s="352"/>
      <c r="C854" s="352"/>
      <c r="D854" s="352"/>
      <c r="E854" s="352"/>
      <c r="F854" s="352"/>
      <c r="G854" s="352"/>
      <c r="H854" s="352"/>
      <c r="I854" s="352"/>
      <c r="J854" s="353"/>
    </row>
    <row r="855" spans="1:10" x14ac:dyDescent="0.2">
      <c r="A855" s="272" t="s">
        <v>643</v>
      </c>
      <c r="B855" s="273"/>
      <c r="C855" s="273"/>
      <c r="D855" s="273"/>
      <c r="E855" s="273"/>
      <c r="F855" s="273"/>
      <c r="G855" s="273"/>
      <c r="H855" s="273"/>
      <c r="I855" s="273"/>
      <c r="J855" s="274"/>
    </row>
    <row r="856" spans="1:10" x14ac:dyDescent="0.2">
      <c r="A856" s="302"/>
      <c r="B856" s="303"/>
      <c r="C856" s="303"/>
      <c r="D856" s="303"/>
      <c r="E856" s="303"/>
      <c r="F856" s="303"/>
      <c r="G856" s="303"/>
      <c r="H856" s="303"/>
      <c r="I856" s="303"/>
      <c r="J856" s="304"/>
    </row>
    <row r="857" spans="1:10" x14ac:dyDescent="0.2">
      <c r="A857" s="302"/>
      <c r="B857" s="303"/>
      <c r="C857" s="303"/>
      <c r="D857" s="303"/>
      <c r="E857" s="303"/>
      <c r="F857" s="303"/>
      <c r="G857" s="303"/>
      <c r="H857" s="303"/>
      <c r="I857" s="303"/>
      <c r="J857" s="304"/>
    </row>
    <row r="858" spans="1:10" x14ac:dyDescent="0.2">
      <c r="A858" s="302"/>
      <c r="B858" s="303"/>
      <c r="C858" s="303"/>
      <c r="D858" s="303"/>
      <c r="E858" s="303"/>
      <c r="F858" s="303"/>
      <c r="G858" s="303"/>
      <c r="H858" s="303"/>
      <c r="I858" s="303"/>
      <c r="J858" s="304"/>
    </row>
    <row r="859" spans="1:10" x14ac:dyDescent="0.2">
      <c r="A859" s="302"/>
      <c r="B859" s="303"/>
      <c r="C859" s="303"/>
      <c r="D859" s="303"/>
      <c r="E859" s="303"/>
      <c r="F859" s="303"/>
      <c r="G859" s="303"/>
      <c r="H859" s="303"/>
      <c r="I859" s="303"/>
      <c r="J859" s="304"/>
    </row>
    <row r="860" spans="1:10" x14ac:dyDescent="0.2">
      <c r="A860" s="302"/>
      <c r="B860" s="303"/>
      <c r="C860" s="303"/>
      <c r="D860" s="303"/>
      <c r="E860" s="303"/>
      <c r="F860" s="303"/>
      <c r="G860" s="303"/>
      <c r="H860" s="303"/>
      <c r="I860" s="303"/>
      <c r="J860" s="304"/>
    </row>
    <row r="861" spans="1:10" x14ac:dyDescent="0.2">
      <c r="A861" s="302"/>
      <c r="B861" s="303"/>
      <c r="C861" s="303"/>
      <c r="D861" s="303"/>
      <c r="E861" s="303"/>
      <c r="F861" s="303"/>
      <c r="G861" s="303"/>
      <c r="H861" s="303"/>
      <c r="I861" s="303"/>
      <c r="J861" s="304"/>
    </row>
    <row r="862" spans="1:10" x14ac:dyDescent="0.2">
      <c r="A862" s="302"/>
      <c r="B862" s="303"/>
      <c r="C862" s="303"/>
      <c r="D862" s="303"/>
      <c r="E862" s="303"/>
      <c r="F862" s="303"/>
      <c r="G862" s="303"/>
      <c r="H862" s="303"/>
      <c r="I862" s="303"/>
      <c r="J862" s="304"/>
    </row>
    <row r="863" spans="1:10" x14ac:dyDescent="0.2">
      <c r="A863" s="275"/>
      <c r="B863" s="276"/>
      <c r="C863" s="276"/>
      <c r="D863" s="276"/>
      <c r="E863" s="276"/>
      <c r="F863" s="276"/>
      <c r="G863" s="276"/>
      <c r="H863" s="276"/>
      <c r="I863" s="276"/>
      <c r="J863" s="277"/>
    </row>
    <row r="864" spans="1:10" ht="15.75" x14ac:dyDescent="0.2">
      <c r="A864" s="299" t="s">
        <v>644</v>
      </c>
      <c r="B864" s="300"/>
      <c r="C864" s="300"/>
      <c r="D864" s="300"/>
      <c r="E864" s="301"/>
      <c r="F864" s="299" t="s">
        <v>617</v>
      </c>
      <c r="G864" s="300"/>
      <c r="H864" s="300"/>
      <c r="I864" s="300"/>
      <c r="J864" s="301"/>
    </row>
    <row r="865" spans="1:10" x14ac:dyDescent="0.2">
      <c r="A865" s="272"/>
      <c r="B865" s="273"/>
      <c r="C865" s="273"/>
      <c r="D865" s="273"/>
      <c r="E865" s="274"/>
      <c r="F865" s="272"/>
      <c r="G865" s="273"/>
      <c r="H865" s="273"/>
      <c r="I865" s="273"/>
      <c r="J865" s="274"/>
    </row>
    <row r="866" spans="1:10" x14ac:dyDescent="0.2">
      <c r="A866" s="302"/>
      <c r="B866" s="303"/>
      <c r="C866" s="303"/>
      <c r="D866" s="303"/>
      <c r="E866" s="304"/>
      <c r="F866" s="302"/>
      <c r="G866" s="303"/>
      <c r="H866" s="303"/>
      <c r="I866" s="303"/>
      <c r="J866" s="304"/>
    </row>
    <row r="867" spans="1:10" x14ac:dyDescent="0.2">
      <c r="A867" s="302"/>
      <c r="B867" s="303"/>
      <c r="C867" s="303"/>
      <c r="D867" s="303"/>
      <c r="E867" s="304"/>
      <c r="F867" s="302"/>
      <c r="G867" s="303"/>
      <c r="H867" s="303"/>
      <c r="I867" s="303"/>
      <c r="J867" s="304"/>
    </row>
    <row r="868" spans="1:10" x14ac:dyDescent="0.2">
      <c r="A868" s="275"/>
      <c r="B868" s="276"/>
      <c r="C868" s="276"/>
      <c r="D868" s="276"/>
      <c r="E868" s="277"/>
      <c r="F868" s="275"/>
      <c r="G868" s="276"/>
      <c r="H868" s="276"/>
      <c r="I868" s="276"/>
      <c r="J868" s="277"/>
    </row>
    <row r="869" spans="1:10" ht="15.6" customHeight="1" x14ac:dyDescent="0.2">
      <c r="A869" s="348" t="s">
        <v>645</v>
      </c>
      <c r="B869" s="349"/>
      <c r="C869" s="349"/>
      <c r="D869" s="349"/>
      <c r="E869" s="349"/>
      <c r="F869" s="349"/>
      <c r="G869" s="349"/>
      <c r="H869" s="349"/>
      <c r="I869" s="349"/>
      <c r="J869" s="350"/>
    </row>
    <row r="870" spans="1:10" x14ac:dyDescent="0.2">
      <c r="A870" s="351"/>
      <c r="B870" s="352"/>
      <c r="C870" s="352"/>
      <c r="D870" s="352"/>
      <c r="E870" s="352"/>
      <c r="F870" s="352"/>
      <c r="G870" s="352"/>
      <c r="H870" s="352"/>
      <c r="I870" s="352"/>
      <c r="J870" s="353"/>
    </row>
    <row r="871" spans="1:10" x14ac:dyDescent="0.2">
      <c r="A871" s="351"/>
      <c r="B871" s="352"/>
      <c r="C871" s="352"/>
      <c r="D871" s="352"/>
      <c r="E871" s="352"/>
      <c r="F871" s="352"/>
      <c r="G871" s="352"/>
      <c r="H871" s="352"/>
      <c r="I871" s="352"/>
      <c r="J871" s="353"/>
    </row>
    <row r="872" spans="1:10" x14ac:dyDescent="0.2">
      <c r="A872" s="351"/>
      <c r="B872" s="352"/>
      <c r="C872" s="352"/>
      <c r="D872" s="352"/>
      <c r="E872" s="352"/>
      <c r="F872" s="352"/>
      <c r="G872" s="352"/>
      <c r="H872" s="352"/>
      <c r="I872" s="352"/>
      <c r="J872" s="353"/>
    </row>
    <row r="873" spans="1:10" x14ac:dyDescent="0.2">
      <c r="A873" s="272" t="s">
        <v>643</v>
      </c>
      <c r="B873" s="273"/>
      <c r="C873" s="273"/>
      <c r="D873" s="273"/>
      <c r="E873" s="273"/>
      <c r="F873" s="273"/>
      <c r="G873" s="273"/>
      <c r="H873" s="273"/>
      <c r="I873" s="273"/>
      <c r="J873" s="274"/>
    </row>
    <row r="874" spans="1:10" x14ac:dyDescent="0.2">
      <c r="A874" s="302"/>
      <c r="B874" s="303"/>
      <c r="C874" s="303"/>
      <c r="D874" s="303"/>
      <c r="E874" s="303"/>
      <c r="F874" s="303"/>
      <c r="G874" s="303"/>
      <c r="H874" s="303"/>
      <c r="I874" s="303"/>
      <c r="J874" s="304"/>
    </row>
    <row r="875" spans="1:10" x14ac:dyDescent="0.2">
      <c r="A875" s="302"/>
      <c r="B875" s="303"/>
      <c r="C875" s="303"/>
      <c r="D875" s="303"/>
      <c r="E875" s="303"/>
      <c r="F875" s="303"/>
      <c r="G875" s="303"/>
      <c r="H875" s="303"/>
      <c r="I875" s="303"/>
      <c r="J875" s="304"/>
    </row>
    <row r="876" spans="1:10" x14ac:dyDescent="0.2">
      <c r="A876" s="302"/>
      <c r="B876" s="303"/>
      <c r="C876" s="303"/>
      <c r="D876" s="303"/>
      <c r="E876" s="303"/>
      <c r="F876" s="303"/>
      <c r="G876" s="303"/>
      <c r="H876" s="303"/>
      <c r="I876" s="303"/>
      <c r="J876" s="304"/>
    </row>
    <row r="877" spans="1:10" x14ac:dyDescent="0.2">
      <c r="A877" s="302"/>
      <c r="B877" s="303"/>
      <c r="C877" s="303"/>
      <c r="D877" s="303"/>
      <c r="E877" s="303"/>
      <c r="F877" s="303"/>
      <c r="G877" s="303"/>
      <c r="H877" s="303"/>
      <c r="I877" s="303"/>
      <c r="J877" s="304"/>
    </row>
    <row r="878" spans="1:10" x14ac:dyDescent="0.2">
      <c r="A878" s="302"/>
      <c r="B878" s="303"/>
      <c r="C878" s="303"/>
      <c r="D878" s="303"/>
      <c r="E878" s="303"/>
      <c r="F878" s="303"/>
      <c r="G878" s="303"/>
      <c r="H878" s="303"/>
      <c r="I878" s="303"/>
      <c r="J878" s="304"/>
    </row>
    <row r="879" spans="1:10" x14ac:dyDescent="0.2">
      <c r="A879" s="302"/>
      <c r="B879" s="303"/>
      <c r="C879" s="303"/>
      <c r="D879" s="303"/>
      <c r="E879" s="303"/>
      <c r="F879" s="303"/>
      <c r="G879" s="303"/>
      <c r="H879" s="303"/>
      <c r="I879" s="303"/>
      <c r="J879" s="304"/>
    </row>
    <row r="880" spans="1:10" x14ac:dyDescent="0.2">
      <c r="A880" s="302"/>
      <c r="B880" s="303"/>
      <c r="C880" s="303"/>
      <c r="D880" s="303"/>
      <c r="E880" s="303"/>
      <c r="F880" s="303"/>
      <c r="G880" s="303"/>
      <c r="H880" s="303"/>
      <c r="I880" s="303"/>
      <c r="J880" s="304"/>
    </row>
    <row r="881" spans="1:10" x14ac:dyDescent="0.2">
      <c r="A881" s="275"/>
      <c r="B881" s="276"/>
      <c r="C881" s="276"/>
      <c r="D881" s="276"/>
      <c r="E881" s="276"/>
      <c r="F881" s="276"/>
      <c r="G881" s="276"/>
      <c r="H881" s="276"/>
      <c r="I881" s="276"/>
      <c r="J881" s="277"/>
    </row>
    <row r="882" spans="1:10" ht="15.75" x14ac:dyDescent="0.2">
      <c r="A882" s="299" t="s">
        <v>644</v>
      </c>
      <c r="B882" s="300"/>
      <c r="C882" s="300"/>
      <c r="D882" s="300"/>
      <c r="E882" s="301"/>
      <c r="F882" s="299" t="s">
        <v>617</v>
      </c>
      <c r="G882" s="300"/>
      <c r="H882" s="300"/>
      <c r="I882" s="300"/>
      <c r="J882" s="301"/>
    </row>
    <row r="883" spans="1:10" x14ac:dyDescent="0.2">
      <c r="A883" s="272"/>
      <c r="B883" s="273"/>
      <c r="C883" s="273"/>
      <c r="D883" s="273"/>
      <c r="E883" s="274"/>
      <c r="F883" s="272"/>
      <c r="G883" s="273"/>
      <c r="H883" s="273"/>
      <c r="I883" s="273"/>
      <c r="J883" s="274"/>
    </row>
    <row r="884" spans="1:10" x14ac:dyDescent="0.2">
      <c r="A884" s="302"/>
      <c r="B884" s="303"/>
      <c r="C884" s="303"/>
      <c r="D884" s="303"/>
      <c r="E884" s="304"/>
      <c r="F884" s="302"/>
      <c r="G884" s="303"/>
      <c r="H884" s="303"/>
      <c r="I884" s="303"/>
      <c r="J884" s="304"/>
    </row>
    <row r="885" spans="1:10" x14ac:dyDescent="0.2">
      <c r="A885" s="302"/>
      <c r="B885" s="303"/>
      <c r="C885" s="303"/>
      <c r="D885" s="303"/>
      <c r="E885" s="304"/>
      <c r="F885" s="302"/>
      <c r="G885" s="303"/>
      <c r="H885" s="303"/>
      <c r="I885" s="303"/>
      <c r="J885" s="304"/>
    </row>
    <row r="886" spans="1:10" x14ac:dyDescent="0.2">
      <c r="A886" s="275"/>
      <c r="B886" s="276"/>
      <c r="C886" s="276"/>
      <c r="D886" s="276"/>
      <c r="E886" s="277"/>
      <c r="F886" s="275"/>
      <c r="G886" s="276"/>
      <c r="H886" s="276"/>
      <c r="I886" s="276"/>
      <c r="J886" s="277"/>
    </row>
    <row r="887" spans="1:10" x14ac:dyDescent="0.2"/>
    <row r="888" spans="1:10" ht="15.75" x14ac:dyDescent="0.25">
      <c r="A888" s="44" t="s">
        <v>1007</v>
      </c>
    </row>
    <row r="889" spans="1:10" ht="15.6" customHeight="1" x14ac:dyDescent="0.2">
      <c r="A889" s="281" t="s">
        <v>646</v>
      </c>
      <c r="B889" s="282"/>
      <c r="C889" s="282"/>
      <c r="D889" s="282"/>
      <c r="E889" s="282"/>
      <c r="F889" s="282"/>
      <c r="G889" s="282"/>
      <c r="H889" s="282"/>
      <c r="I889" s="282"/>
      <c r="J889" s="283"/>
    </row>
    <row r="890" spans="1:10" x14ac:dyDescent="0.2">
      <c r="A890" s="284"/>
      <c r="B890" s="285"/>
      <c r="C890" s="285"/>
      <c r="D890" s="285"/>
      <c r="E890" s="285"/>
      <c r="F890" s="285"/>
      <c r="G890" s="285"/>
      <c r="H890" s="285"/>
      <c r="I890" s="285"/>
      <c r="J890" s="286"/>
    </row>
    <row r="891" spans="1:10" x14ac:dyDescent="0.2">
      <c r="A891" s="228" t="s">
        <v>962</v>
      </c>
      <c r="B891" s="319"/>
      <c r="C891" s="319"/>
      <c r="D891" s="319"/>
      <c r="E891" s="319"/>
      <c r="F891" s="320"/>
      <c r="G891" s="234"/>
      <c r="H891" s="234"/>
      <c r="I891" s="234"/>
      <c r="J891" s="234"/>
    </row>
    <row r="892" spans="1:10" x14ac:dyDescent="0.2">
      <c r="A892" s="321"/>
      <c r="B892" s="322"/>
      <c r="C892" s="322"/>
      <c r="D892" s="322"/>
      <c r="E892" s="322"/>
      <c r="F892" s="323"/>
      <c r="G892" s="234"/>
      <c r="H892" s="234"/>
      <c r="I892" s="234"/>
      <c r="J892" s="234"/>
    </row>
    <row r="893" spans="1:10" x14ac:dyDescent="0.2">
      <c r="A893" s="324"/>
      <c r="B893" s="325"/>
      <c r="C893" s="325"/>
      <c r="D893" s="325"/>
      <c r="E893" s="325"/>
      <c r="F893" s="326"/>
      <c r="G893" s="234"/>
      <c r="H893" s="234"/>
      <c r="I893" s="234"/>
      <c r="J893" s="234"/>
    </row>
    <row r="894" spans="1:10" ht="15" customHeight="1" x14ac:dyDescent="0.2">
      <c r="A894" s="228" t="s">
        <v>945</v>
      </c>
      <c r="B894" s="229"/>
      <c r="C894" s="229"/>
      <c r="D894" s="229"/>
      <c r="E894" s="229"/>
      <c r="F894" s="230"/>
      <c r="G894" s="234"/>
      <c r="H894" s="235"/>
      <c r="I894" s="235"/>
      <c r="J894" s="235"/>
    </row>
    <row r="895" spans="1:10" ht="15" customHeight="1" x14ac:dyDescent="0.2">
      <c r="A895" s="231"/>
      <c r="B895" s="232"/>
      <c r="C895" s="232"/>
      <c r="D895" s="232"/>
      <c r="E895" s="232"/>
      <c r="F895" s="233"/>
      <c r="G895" s="235"/>
      <c r="H895" s="235"/>
      <c r="I895" s="235"/>
      <c r="J895" s="235"/>
    </row>
    <row r="896" spans="1:10" ht="15" customHeight="1" x14ac:dyDescent="0.2">
      <c r="A896" s="228" t="s">
        <v>946</v>
      </c>
      <c r="B896" s="229"/>
      <c r="C896" s="229"/>
      <c r="D896" s="229"/>
      <c r="E896" s="229"/>
      <c r="F896" s="230"/>
      <c r="G896" s="234"/>
      <c r="H896" s="235"/>
      <c r="I896" s="235"/>
      <c r="J896" s="235"/>
    </row>
    <row r="897" spans="1:10" ht="15" customHeight="1" x14ac:dyDescent="0.2">
      <c r="A897" s="231"/>
      <c r="B897" s="232"/>
      <c r="C897" s="232"/>
      <c r="D897" s="232"/>
      <c r="E897" s="232"/>
      <c r="F897" s="233"/>
      <c r="G897" s="235"/>
      <c r="H897" s="235"/>
      <c r="I897" s="235"/>
      <c r="J897" s="235"/>
    </row>
    <row r="898" spans="1:10" ht="15" customHeight="1" x14ac:dyDescent="0.2">
      <c r="A898" s="228" t="s">
        <v>947</v>
      </c>
      <c r="B898" s="229"/>
      <c r="C898" s="229"/>
      <c r="D898" s="229"/>
      <c r="E898" s="229"/>
      <c r="F898" s="230"/>
      <c r="G898" s="234"/>
      <c r="H898" s="235"/>
      <c r="I898" s="235"/>
      <c r="J898" s="235"/>
    </row>
    <row r="899" spans="1:10" x14ac:dyDescent="0.2">
      <c r="A899" s="231"/>
      <c r="B899" s="232"/>
      <c r="C899" s="232"/>
      <c r="D899" s="232"/>
      <c r="E899" s="232"/>
      <c r="F899" s="233"/>
      <c r="G899" s="235"/>
      <c r="H899" s="235"/>
      <c r="I899" s="235"/>
      <c r="J899" s="235"/>
    </row>
    <row r="900" spans="1:10" ht="15.6" customHeight="1" x14ac:dyDescent="0.2">
      <c r="A900" s="228" t="s">
        <v>647</v>
      </c>
      <c r="B900" s="319"/>
      <c r="C900" s="319"/>
      <c r="D900" s="319"/>
      <c r="E900" s="319"/>
      <c r="F900" s="320"/>
      <c r="G900" s="357"/>
      <c r="H900" s="357"/>
      <c r="I900" s="357"/>
      <c r="J900" s="357"/>
    </row>
    <row r="901" spans="1:10" x14ac:dyDescent="0.2">
      <c r="A901" s="321"/>
      <c r="B901" s="322"/>
      <c r="C901" s="322"/>
      <c r="D901" s="322"/>
      <c r="E901" s="322"/>
      <c r="F901" s="323"/>
      <c r="G901" s="357"/>
      <c r="H901" s="357"/>
      <c r="I901" s="357"/>
      <c r="J901" s="357"/>
    </row>
    <row r="902" spans="1:10" x14ac:dyDescent="0.2">
      <c r="A902" s="321"/>
      <c r="B902" s="322"/>
      <c r="C902" s="322"/>
      <c r="D902" s="322"/>
      <c r="E902" s="322"/>
      <c r="F902" s="323"/>
      <c r="G902" s="357"/>
      <c r="H902" s="357"/>
      <c r="I902" s="357"/>
      <c r="J902" s="357"/>
    </row>
    <row r="903" spans="1:10" x14ac:dyDescent="0.2">
      <c r="A903" s="321"/>
      <c r="B903" s="322"/>
      <c r="C903" s="322"/>
      <c r="D903" s="322"/>
      <c r="E903" s="322"/>
      <c r="F903" s="323"/>
      <c r="G903" s="357"/>
      <c r="H903" s="357"/>
      <c r="I903" s="357"/>
      <c r="J903" s="357"/>
    </row>
    <row r="904" spans="1:10" x14ac:dyDescent="0.2">
      <c r="A904" s="324"/>
      <c r="B904" s="325"/>
      <c r="C904" s="325"/>
      <c r="D904" s="325"/>
      <c r="E904" s="325"/>
      <c r="F904" s="326"/>
      <c r="G904" s="357"/>
      <c r="H904" s="357"/>
      <c r="I904" s="357"/>
      <c r="J904" s="357"/>
    </row>
    <row r="905" spans="1:10" hidden="1" x14ac:dyDescent="0.2">
      <c r="A905" s="327" t="s">
        <v>648</v>
      </c>
      <c r="B905" s="328"/>
      <c r="C905" s="328"/>
      <c r="D905" s="328"/>
      <c r="E905" s="328"/>
      <c r="F905" s="329"/>
      <c r="G905" s="345" t="s">
        <v>626</v>
      </c>
      <c r="H905" s="309" t="str">
        <f>IF('Main_Form - Outputs'!EW6=0,"",'Main_Form - Outputs'!EW6)</f>
        <v/>
      </c>
      <c r="I905" s="310"/>
      <c r="J905" s="311"/>
    </row>
    <row r="906" spans="1:10" hidden="1" x14ac:dyDescent="0.2">
      <c r="A906" s="330"/>
      <c r="B906" s="331"/>
      <c r="C906" s="331"/>
      <c r="D906" s="331"/>
      <c r="E906" s="331"/>
      <c r="F906" s="332"/>
      <c r="G906" s="346"/>
      <c r="H906" s="312"/>
      <c r="I906" s="313"/>
      <c r="J906" s="314"/>
    </row>
    <row r="907" spans="1:10" hidden="1" x14ac:dyDescent="0.2">
      <c r="A907" s="330"/>
      <c r="B907" s="331"/>
      <c r="C907" s="331"/>
      <c r="D907" s="331"/>
      <c r="E907" s="331"/>
      <c r="F907" s="332"/>
      <c r="G907" s="346"/>
      <c r="H907" s="312"/>
      <c r="I907" s="313"/>
      <c r="J907" s="314"/>
    </row>
    <row r="908" spans="1:10" hidden="1" x14ac:dyDescent="0.2">
      <c r="A908" s="330"/>
      <c r="B908" s="331"/>
      <c r="C908" s="331"/>
      <c r="D908" s="331"/>
      <c r="E908" s="331"/>
      <c r="F908" s="332"/>
      <c r="G908" s="346"/>
      <c r="H908" s="312"/>
      <c r="I908" s="313"/>
      <c r="J908" s="314"/>
    </row>
    <row r="909" spans="1:10" hidden="1" x14ac:dyDescent="0.2">
      <c r="A909" s="330"/>
      <c r="B909" s="331"/>
      <c r="C909" s="331"/>
      <c r="D909" s="331"/>
      <c r="E909" s="331"/>
      <c r="F909" s="332"/>
      <c r="G909" s="346"/>
      <c r="H909" s="312"/>
      <c r="I909" s="313"/>
      <c r="J909" s="314"/>
    </row>
    <row r="910" spans="1:10" hidden="1" x14ac:dyDescent="0.2">
      <c r="A910" s="333"/>
      <c r="B910" s="334"/>
      <c r="C910" s="334"/>
      <c r="D910" s="334"/>
      <c r="E910" s="334"/>
      <c r="F910" s="335"/>
      <c r="G910" s="347"/>
      <c r="H910" s="315"/>
      <c r="I910" s="316"/>
      <c r="J910" s="317"/>
    </row>
    <row r="911" spans="1:10" hidden="1" x14ac:dyDescent="0.2">
      <c r="A911" s="327" t="s">
        <v>649</v>
      </c>
      <c r="B911" s="328"/>
      <c r="C911" s="328"/>
      <c r="D911" s="328"/>
      <c r="E911" s="328"/>
      <c r="F911" s="329"/>
      <c r="G911" s="345" t="s">
        <v>627</v>
      </c>
      <c r="H911" s="336" t="str">
        <f>IF('Main_Form - Outputs'!EY6=0,"",'Main_Form - Outputs'!EY6)</f>
        <v/>
      </c>
      <c r="I911" s="337"/>
      <c r="J911" s="338"/>
    </row>
    <row r="912" spans="1:10" hidden="1" x14ac:dyDescent="0.2">
      <c r="A912" s="330"/>
      <c r="B912" s="331"/>
      <c r="C912" s="331"/>
      <c r="D912" s="331"/>
      <c r="E912" s="331"/>
      <c r="F912" s="332"/>
      <c r="G912" s="346"/>
      <c r="H912" s="339"/>
      <c r="I912" s="340"/>
      <c r="J912" s="341"/>
    </row>
    <row r="913" spans="1:10" hidden="1" x14ac:dyDescent="0.2">
      <c r="A913" s="333"/>
      <c r="B913" s="334"/>
      <c r="C913" s="334"/>
      <c r="D913" s="334"/>
      <c r="E913" s="334"/>
      <c r="F913" s="335"/>
      <c r="G913" s="346"/>
      <c r="H913" s="339"/>
      <c r="I913" s="340"/>
      <c r="J913" s="341"/>
    </row>
    <row r="914" spans="1:10" x14ac:dyDescent="0.2">
      <c r="A914" s="228" t="s">
        <v>650</v>
      </c>
      <c r="B914" s="319"/>
      <c r="C914" s="319"/>
      <c r="D914" s="319"/>
      <c r="E914" s="319"/>
      <c r="F914" s="320"/>
      <c r="G914" s="305" t="s">
        <v>626</v>
      </c>
      <c r="H914" s="309" t="str">
        <f>IF('Main_Form - Outputs'!EX6=0,"",'Main_Form - Outputs'!EX6)</f>
        <v/>
      </c>
      <c r="I914" s="310"/>
      <c r="J914" s="311"/>
    </row>
    <row r="915" spans="1:10" x14ac:dyDescent="0.2">
      <c r="A915" s="321"/>
      <c r="B915" s="322"/>
      <c r="C915" s="322"/>
      <c r="D915" s="322"/>
      <c r="E915" s="322"/>
      <c r="F915" s="323"/>
      <c r="G915" s="306"/>
      <c r="H915" s="312"/>
      <c r="I915" s="313"/>
      <c r="J915" s="314"/>
    </row>
    <row r="916" spans="1:10" x14ac:dyDescent="0.2">
      <c r="A916" s="321"/>
      <c r="B916" s="322"/>
      <c r="C916" s="322"/>
      <c r="D916" s="322"/>
      <c r="E916" s="322"/>
      <c r="F916" s="323"/>
      <c r="G916" s="306"/>
      <c r="H916" s="312"/>
      <c r="I916" s="313"/>
      <c r="J916" s="314"/>
    </row>
    <row r="917" spans="1:10" x14ac:dyDescent="0.2">
      <c r="A917" s="321"/>
      <c r="B917" s="322"/>
      <c r="C917" s="322"/>
      <c r="D917" s="322"/>
      <c r="E917" s="322"/>
      <c r="F917" s="323"/>
      <c r="G917" s="306"/>
      <c r="H917" s="312"/>
      <c r="I917" s="313"/>
      <c r="J917" s="314"/>
    </row>
    <row r="918" spans="1:10" x14ac:dyDescent="0.2">
      <c r="A918" s="321"/>
      <c r="B918" s="322"/>
      <c r="C918" s="322"/>
      <c r="D918" s="322"/>
      <c r="E918" s="322"/>
      <c r="F918" s="323"/>
      <c r="G918" s="306"/>
      <c r="H918" s="312"/>
      <c r="I918" s="313"/>
      <c r="J918" s="314"/>
    </row>
    <row r="919" spans="1:10" x14ac:dyDescent="0.2">
      <c r="A919" s="324"/>
      <c r="B919" s="325"/>
      <c r="C919" s="325"/>
      <c r="D919" s="325"/>
      <c r="E919" s="325"/>
      <c r="F919" s="326"/>
      <c r="G919" s="308"/>
      <c r="H919" s="315"/>
      <c r="I919" s="316"/>
      <c r="J919" s="317"/>
    </row>
    <row r="920" spans="1:10" x14ac:dyDescent="0.2">
      <c r="A920" s="228" t="s">
        <v>651</v>
      </c>
      <c r="B920" s="319"/>
      <c r="C920" s="319"/>
      <c r="D920" s="319"/>
      <c r="E920" s="319"/>
      <c r="F920" s="320"/>
      <c r="G920" s="305" t="s">
        <v>627</v>
      </c>
      <c r="H920" s="318" t="str">
        <f>IF('Main_Form - Outputs'!EZ6=0,"",'Main_Form - Outputs'!EZ6)</f>
        <v/>
      </c>
      <c r="I920" s="318"/>
      <c r="J920" s="318"/>
    </row>
    <row r="921" spans="1:10" x14ac:dyDescent="0.2">
      <c r="A921" s="321"/>
      <c r="B921" s="322"/>
      <c r="C921" s="322"/>
      <c r="D921" s="322"/>
      <c r="E921" s="322"/>
      <c r="F921" s="323"/>
      <c r="G921" s="306"/>
      <c r="H921" s="318"/>
      <c r="I921" s="318"/>
      <c r="J921" s="318"/>
    </row>
    <row r="922" spans="1:10" x14ac:dyDescent="0.2">
      <c r="A922" s="324"/>
      <c r="B922" s="325"/>
      <c r="C922" s="325"/>
      <c r="D922" s="325"/>
      <c r="E922" s="325"/>
      <c r="F922" s="326"/>
      <c r="G922" s="308"/>
      <c r="H922" s="318"/>
      <c r="I922" s="318"/>
      <c r="J922" s="318"/>
    </row>
    <row r="923" spans="1:10" hidden="1" x14ac:dyDescent="0.2">
      <c r="A923" s="327" t="s">
        <v>652</v>
      </c>
      <c r="B923" s="328"/>
      <c r="C923" s="328"/>
      <c r="D923" s="328"/>
      <c r="E923" s="328"/>
      <c r="F923" s="329"/>
      <c r="G923" s="345" t="s">
        <v>626</v>
      </c>
      <c r="H923" s="318" t="str">
        <f>IF('Main_Form - Outputs'!FC6=0,"",'Main_Form - Outputs'!FC6)</f>
        <v/>
      </c>
      <c r="I923" s="318"/>
      <c r="J923" s="318"/>
    </row>
    <row r="924" spans="1:10" hidden="1" x14ac:dyDescent="0.2">
      <c r="A924" s="330"/>
      <c r="B924" s="331"/>
      <c r="C924" s="331"/>
      <c r="D924" s="331"/>
      <c r="E924" s="331"/>
      <c r="F924" s="332"/>
      <c r="G924" s="346"/>
      <c r="H924" s="318"/>
      <c r="I924" s="318"/>
      <c r="J924" s="318"/>
    </row>
    <row r="925" spans="1:10" hidden="1" x14ac:dyDescent="0.2">
      <c r="A925" s="330"/>
      <c r="B925" s="331"/>
      <c r="C925" s="331"/>
      <c r="D925" s="331"/>
      <c r="E925" s="331"/>
      <c r="F925" s="332"/>
      <c r="G925" s="346"/>
      <c r="H925" s="318"/>
      <c r="I925" s="318"/>
      <c r="J925" s="318"/>
    </row>
    <row r="926" spans="1:10" hidden="1" x14ac:dyDescent="0.2">
      <c r="A926" s="330"/>
      <c r="B926" s="331"/>
      <c r="C926" s="331"/>
      <c r="D926" s="331"/>
      <c r="E926" s="331"/>
      <c r="F926" s="332"/>
      <c r="G926" s="346"/>
      <c r="H926" s="318"/>
      <c r="I926" s="318"/>
      <c r="J926" s="318"/>
    </row>
    <row r="927" spans="1:10" hidden="1" x14ac:dyDescent="0.2">
      <c r="A927" s="330"/>
      <c r="B927" s="331"/>
      <c r="C927" s="331"/>
      <c r="D927" s="331"/>
      <c r="E927" s="331"/>
      <c r="F927" s="332"/>
      <c r="G927" s="346"/>
      <c r="H927" s="318"/>
      <c r="I927" s="318"/>
      <c r="J927" s="318"/>
    </row>
    <row r="928" spans="1:10" hidden="1" x14ac:dyDescent="0.2">
      <c r="A928" s="333"/>
      <c r="B928" s="334"/>
      <c r="C928" s="334"/>
      <c r="D928" s="334"/>
      <c r="E928" s="334"/>
      <c r="F928" s="335"/>
      <c r="G928" s="347"/>
      <c r="H928" s="318"/>
      <c r="I928" s="318"/>
      <c r="J928" s="318"/>
    </row>
    <row r="929" spans="1:10" hidden="1" x14ac:dyDescent="0.2">
      <c r="A929" s="327" t="s">
        <v>653</v>
      </c>
      <c r="B929" s="328"/>
      <c r="C929" s="328"/>
      <c r="D929" s="328"/>
      <c r="E929" s="328"/>
      <c r="F929" s="329"/>
      <c r="G929" s="345" t="s">
        <v>627</v>
      </c>
      <c r="H929" s="318" t="str">
        <f>IF('Main_Form - Outputs'!FE6=0,"",'Main_Form - Outputs'!FE6)</f>
        <v/>
      </c>
      <c r="I929" s="318"/>
      <c r="J929" s="318"/>
    </row>
    <row r="930" spans="1:10" hidden="1" x14ac:dyDescent="0.2">
      <c r="A930" s="330"/>
      <c r="B930" s="331"/>
      <c r="C930" s="331"/>
      <c r="D930" s="331"/>
      <c r="E930" s="331"/>
      <c r="F930" s="332"/>
      <c r="G930" s="346"/>
      <c r="H930" s="318"/>
      <c r="I930" s="318"/>
      <c r="J930" s="318"/>
    </row>
    <row r="931" spans="1:10" hidden="1" x14ac:dyDescent="0.2">
      <c r="A931" s="333"/>
      <c r="B931" s="334"/>
      <c r="C931" s="334"/>
      <c r="D931" s="334"/>
      <c r="E931" s="334"/>
      <c r="F931" s="335"/>
      <c r="G931" s="346"/>
      <c r="H931" s="318"/>
      <c r="I931" s="318"/>
      <c r="J931" s="318"/>
    </row>
    <row r="932" spans="1:10" x14ac:dyDescent="0.2">
      <c r="A932" s="228" t="s">
        <v>654</v>
      </c>
      <c r="B932" s="319"/>
      <c r="C932" s="319"/>
      <c r="D932" s="319"/>
      <c r="E932" s="319"/>
      <c r="F932" s="320"/>
      <c r="G932" s="305" t="s">
        <v>626</v>
      </c>
      <c r="H932" s="309" t="str">
        <f>IF('Main_Form - Outputs'!FD6=0,"",'Main_Form - Outputs'!FD6)</f>
        <v/>
      </c>
      <c r="I932" s="310"/>
      <c r="J932" s="311"/>
    </row>
    <row r="933" spans="1:10" x14ac:dyDescent="0.2">
      <c r="A933" s="321"/>
      <c r="B933" s="322"/>
      <c r="C933" s="322"/>
      <c r="D933" s="322"/>
      <c r="E933" s="322"/>
      <c r="F933" s="323"/>
      <c r="G933" s="306"/>
      <c r="H933" s="312"/>
      <c r="I933" s="313"/>
      <c r="J933" s="314"/>
    </row>
    <row r="934" spans="1:10" x14ac:dyDescent="0.2">
      <c r="A934" s="321"/>
      <c r="B934" s="322"/>
      <c r="C934" s="322"/>
      <c r="D934" s="322"/>
      <c r="E934" s="322"/>
      <c r="F934" s="323"/>
      <c r="G934" s="306"/>
      <c r="H934" s="312"/>
      <c r="I934" s="313"/>
      <c r="J934" s="314"/>
    </row>
    <row r="935" spans="1:10" x14ac:dyDescent="0.2">
      <c r="A935" s="321"/>
      <c r="B935" s="322"/>
      <c r="C935" s="322"/>
      <c r="D935" s="322"/>
      <c r="E935" s="322"/>
      <c r="F935" s="323"/>
      <c r="G935" s="306"/>
      <c r="H935" s="312"/>
      <c r="I935" s="313"/>
      <c r="J935" s="314"/>
    </row>
    <row r="936" spans="1:10" x14ac:dyDescent="0.2">
      <c r="A936" s="321"/>
      <c r="B936" s="322"/>
      <c r="C936" s="322"/>
      <c r="D936" s="322"/>
      <c r="E936" s="322"/>
      <c r="F936" s="323"/>
      <c r="G936" s="306"/>
      <c r="H936" s="312"/>
      <c r="I936" s="313"/>
      <c r="J936" s="314"/>
    </row>
    <row r="937" spans="1:10" x14ac:dyDescent="0.2">
      <c r="A937" s="324"/>
      <c r="B937" s="325"/>
      <c r="C937" s="325"/>
      <c r="D937" s="325"/>
      <c r="E937" s="325"/>
      <c r="F937" s="326"/>
      <c r="G937" s="308"/>
      <c r="H937" s="315"/>
      <c r="I937" s="316"/>
      <c r="J937" s="317"/>
    </row>
    <row r="938" spans="1:10" x14ac:dyDescent="0.2">
      <c r="A938" s="228" t="s">
        <v>655</v>
      </c>
      <c r="B938" s="319"/>
      <c r="C938" s="319"/>
      <c r="D938" s="319"/>
      <c r="E938" s="319"/>
      <c r="F938" s="320"/>
      <c r="G938" s="305" t="s">
        <v>627</v>
      </c>
      <c r="H938" s="309" t="str">
        <f>IF('Main_Form - Outputs'!FF6=0,"",'Main_Form - Outputs'!FF6)</f>
        <v/>
      </c>
      <c r="I938" s="310"/>
      <c r="J938" s="311"/>
    </row>
    <row r="939" spans="1:10" x14ac:dyDescent="0.2">
      <c r="A939" s="321"/>
      <c r="B939" s="322"/>
      <c r="C939" s="322"/>
      <c r="D939" s="322"/>
      <c r="E939" s="322"/>
      <c r="F939" s="323"/>
      <c r="G939" s="306"/>
      <c r="H939" s="312"/>
      <c r="I939" s="313"/>
      <c r="J939" s="314"/>
    </row>
    <row r="940" spans="1:10" x14ac:dyDescent="0.2">
      <c r="A940" s="324"/>
      <c r="B940" s="325"/>
      <c r="C940" s="325"/>
      <c r="D940" s="325"/>
      <c r="E940" s="325"/>
      <c r="F940" s="326"/>
      <c r="G940" s="308"/>
      <c r="H940" s="312"/>
      <c r="I940" s="313"/>
      <c r="J940" s="314"/>
    </row>
    <row r="941" spans="1:10" ht="15.6" customHeight="1" x14ac:dyDescent="0.2">
      <c r="A941" s="228" t="s">
        <v>960</v>
      </c>
      <c r="B941" s="319"/>
      <c r="C941" s="319"/>
      <c r="D941" s="319"/>
      <c r="E941" s="319"/>
      <c r="F941" s="320"/>
      <c r="G941" s="305" t="s">
        <v>628</v>
      </c>
      <c r="H941" s="358"/>
      <c r="I941" s="359"/>
      <c r="J941" s="360"/>
    </row>
    <row r="942" spans="1:10" x14ac:dyDescent="0.2">
      <c r="A942" s="321"/>
      <c r="B942" s="322"/>
      <c r="C942" s="322"/>
      <c r="D942" s="322"/>
      <c r="E942" s="322"/>
      <c r="F942" s="323"/>
      <c r="G942" s="306"/>
      <c r="H942" s="361"/>
      <c r="I942" s="362"/>
      <c r="J942" s="363"/>
    </row>
    <row r="943" spans="1:10" x14ac:dyDescent="0.2">
      <c r="A943" s="324"/>
      <c r="B943" s="325"/>
      <c r="C943" s="325"/>
      <c r="D943" s="325"/>
      <c r="E943" s="325"/>
      <c r="F943" s="326"/>
      <c r="G943" s="306"/>
      <c r="H943" s="364"/>
      <c r="I943" s="365"/>
      <c r="J943" s="366"/>
    </row>
    <row r="944" spans="1:10" ht="15.6" customHeight="1" x14ac:dyDescent="0.2">
      <c r="A944" s="379" t="s">
        <v>961</v>
      </c>
      <c r="B944" s="380"/>
      <c r="C944" s="380"/>
      <c r="D944" s="380"/>
      <c r="E944" s="380"/>
      <c r="F944" s="381"/>
      <c r="G944" s="307" t="s">
        <v>656</v>
      </c>
      <c r="H944" s="245"/>
      <c r="I944" s="246"/>
      <c r="J944" s="247"/>
    </row>
    <row r="945" spans="1:10" x14ac:dyDescent="0.2">
      <c r="A945" s="382"/>
      <c r="B945" s="383"/>
      <c r="C945" s="383"/>
      <c r="D945" s="383"/>
      <c r="E945" s="383"/>
      <c r="F945" s="384"/>
      <c r="G945" s="297"/>
      <c r="H945" s="342"/>
      <c r="I945" s="343"/>
      <c r="J945" s="344"/>
    </row>
    <row r="946" spans="1:10" x14ac:dyDescent="0.2">
      <c r="A946" s="382"/>
      <c r="B946" s="383"/>
      <c r="C946" s="383"/>
      <c r="D946" s="383"/>
      <c r="E946" s="383"/>
      <c r="F946" s="384"/>
      <c r="G946" s="297"/>
      <c r="H946" s="342"/>
      <c r="I946" s="343"/>
      <c r="J946" s="344"/>
    </row>
    <row r="947" spans="1:10" x14ac:dyDescent="0.2">
      <c r="A947" s="382"/>
      <c r="B947" s="383"/>
      <c r="C947" s="383"/>
      <c r="D947" s="383"/>
      <c r="E947" s="383"/>
      <c r="F947" s="384"/>
      <c r="G947" s="297"/>
      <c r="H947" s="342"/>
      <c r="I947" s="343"/>
      <c r="J947" s="344"/>
    </row>
    <row r="948" spans="1:10" x14ac:dyDescent="0.2">
      <c r="A948" s="385"/>
      <c r="B948" s="386"/>
      <c r="C948" s="386"/>
      <c r="D948" s="386"/>
      <c r="E948" s="386"/>
      <c r="F948" s="387"/>
      <c r="G948" s="297"/>
      <c r="H948" s="248"/>
      <c r="I948" s="249"/>
      <c r="J948" s="250"/>
    </row>
    <row r="949" spans="1:10" ht="15.75" x14ac:dyDescent="0.2">
      <c r="A949" s="348" t="s">
        <v>657</v>
      </c>
      <c r="B949" s="349"/>
      <c r="C949" s="349"/>
      <c r="D949" s="349"/>
      <c r="E949" s="349"/>
      <c r="F949" s="350"/>
      <c r="G949" s="97"/>
      <c r="H949" s="132" t="s">
        <v>658</v>
      </c>
      <c r="I949" s="133"/>
      <c r="J949" s="134"/>
    </row>
    <row r="950" spans="1:10" ht="15.75" x14ac:dyDescent="0.2">
      <c r="A950" s="351"/>
      <c r="B950" s="352"/>
      <c r="C950" s="352"/>
      <c r="D950" s="352"/>
      <c r="E950" s="352"/>
      <c r="F950" s="353"/>
      <c r="G950" s="97"/>
      <c r="H950" s="135" t="s">
        <v>659</v>
      </c>
      <c r="I950" s="107"/>
      <c r="J950" s="136"/>
    </row>
    <row r="951" spans="1:10" x14ac:dyDescent="0.2">
      <c r="A951" s="354"/>
      <c r="B951" s="355"/>
      <c r="C951" s="355"/>
      <c r="D951" s="355"/>
      <c r="E951" s="355"/>
      <c r="F951" s="356"/>
      <c r="G951" s="137"/>
      <c r="H951" s="138"/>
      <c r="I951" s="138"/>
      <c r="J951" s="139"/>
    </row>
    <row r="952" spans="1:10" x14ac:dyDescent="0.2">
      <c r="A952" s="348" t="s">
        <v>661</v>
      </c>
      <c r="B952" s="349"/>
      <c r="C952" s="349"/>
      <c r="D952" s="349"/>
      <c r="E952" s="349"/>
      <c r="F952" s="350"/>
      <c r="G952" s="367" t="str">
        <f>'Main_Form - Outputs'!FG6</f>
        <v>No</v>
      </c>
      <c r="H952" s="368"/>
      <c r="I952" s="369"/>
      <c r="J952" s="370"/>
    </row>
    <row r="953" spans="1:10" x14ac:dyDescent="0.2">
      <c r="A953" s="351"/>
      <c r="B953" s="352"/>
      <c r="C953" s="352"/>
      <c r="D953" s="352"/>
      <c r="E953" s="352"/>
      <c r="F953" s="353"/>
      <c r="G953" s="371"/>
      <c r="H953" s="372"/>
      <c r="I953" s="373"/>
      <c r="J953" s="374"/>
    </row>
    <row r="954" spans="1:10" x14ac:dyDescent="0.2">
      <c r="A954" s="354"/>
      <c r="B954" s="355"/>
      <c r="C954" s="355"/>
      <c r="D954" s="355"/>
      <c r="E954" s="355"/>
      <c r="F954" s="356"/>
      <c r="G954" s="375"/>
      <c r="H954" s="376"/>
      <c r="I954" s="377"/>
      <c r="J954" s="378"/>
    </row>
    <row r="955" spans="1:10" x14ac:dyDescent="0.2">
      <c r="A955" s="348" t="s">
        <v>323</v>
      </c>
      <c r="B955" s="349"/>
      <c r="C955" s="349"/>
      <c r="D955" s="349"/>
      <c r="E955" s="349"/>
      <c r="F955" s="350"/>
      <c r="G955" s="245"/>
      <c r="H955" s="246"/>
      <c r="I955" s="246"/>
      <c r="J955" s="247"/>
    </row>
    <row r="956" spans="1:10" x14ac:dyDescent="0.2">
      <c r="A956" s="351"/>
      <c r="B956" s="352"/>
      <c r="C956" s="352"/>
      <c r="D956" s="352"/>
      <c r="E956" s="352"/>
      <c r="F956" s="353"/>
      <c r="G956" s="342"/>
      <c r="H956" s="343"/>
      <c r="I956" s="343"/>
      <c r="J956" s="344"/>
    </row>
    <row r="957" spans="1:10" x14ac:dyDescent="0.2">
      <c r="A957" s="354"/>
      <c r="B957" s="355"/>
      <c r="C957" s="355"/>
      <c r="D957" s="355"/>
      <c r="E957" s="355"/>
      <c r="F957" s="356"/>
      <c r="G957" s="248"/>
      <c r="H957" s="249"/>
      <c r="I957" s="249"/>
      <c r="J957" s="250"/>
    </row>
    <row r="958" spans="1:10" ht="15.6" customHeight="1" x14ac:dyDescent="0.2">
      <c r="A958" s="299" t="s">
        <v>644</v>
      </c>
      <c r="B958" s="300"/>
      <c r="C958" s="300"/>
      <c r="D958" s="300"/>
      <c r="E958" s="300"/>
      <c r="F958" s="301"/>
      <c r="G958" s="299" t="s">
        <v>617</v>
      </c>
      <c r="H958" s="300"/>
      <c r="I958" s="300"/>
      <c r="J958" s="301"/>
    </row>
    <row r="959" spans="1:10" x14ac:dyDescent="0.2">
      <c r="A959" s="272"/>
      <c r="B959" s="273"/>
      <c r="C959" s="273"/>
      <c r="D959" s="273"/>
      <c r="E959" s="273"/>
      <c r="F959" s="274"/>
      <c r="G959" s="272"/>
      <c r="H959" s="273"/>
      <c r="I959" s="273"/>
      <c r="J959" s="274"/>
    </row>
    <row r="960" spans="1:10" x14ac:dyDescent="0.2">
      <c r="A960" s="302"/>
      <c r="B960" s="303"/>
      <c r="C960" s="303"/>
      <c r="D960" s="303"/>
      <c r="E960" s="303"/>
      <c r="F960" s="304"/>
      <c r="G960" s="302"/>
      <c r="H960" s="303"/>
      <c r="I960" s="303"/>
      <c r="J960" s="304"/>
    </row>
    <row r="961" spans="1:10" x14ac:dyDescent="0.2">
      <c r="A961" s="302"/>
      <c r="B961" s="303"/>
      <c r="C961" s="303"/>
      <c r="D961" s="303"/>
      <c r="E961" s="303"/>
      <c r="F961" s="304"/>
      <c r="G961" s="302"/>
      <c r="H961" s="303"/>
      <c r="I961" s="303"/>
      <c r="J961" s="304"/>
    </row>
    <row r="962" spans="1:10" x14ac:dyDescent="0.2">
      <c r="A962" s="275"/>
      <c r="B962" s="276"/>
      <c r="C962" s="276"/>
      <c r="D962" s="276"/>
      <c r="E962" s="276"/>
      <c r="F962" s="277"/>
      <c r="G962" s="275"/>
      <c r="H962" s="276"/>
      <c r="I962" s="276"/>
      <c r="J962" s="277"/>
    </row>
    <row r="963" spans="1:10" x14ac:dyDescent="0.2"/>
    <row r="964" spans="1:10" ht="15.75" x14ac:dyDescent="0.25">
      <c r="A964" s="44" t="s">
        <v>488</v>
      </c>
    </row>
    <row r="965" spans="1:10" x14ac:dyDescent="0.2"/>
    <row r="966" spans="1:10" x14ac:dyDescent="0.2">
      <c r="A966" s="298" t="s">
        <v>927</v>
      </c>
      <c r="B966" s="298"/>
      <c r="C966" s="298"/>
      <c r="D966" s="298"/>
      <c r="E966" s="298"/>
      <c r="F966" s="298"/>
      <c r="G966" s="298"/>
      <c r="H966" s="298"/>
      <c r="I966" s="298"/>
      <c r="J966" s="298"/>
    </row>
    <row r="967" spans="1:10" x14ac:dyDescent="0.2">
      <c r="A967" s="298"/>
      <c r="B967" s="298"/>
      <c r="C967" s="298"/>
      <c r="D967" s="298"/>
      <c r="E967" s="298"/>
      <c r="F967" s="298"/>
      <c r="G967" s="298"/>
      <c r="H967" s="298"/>
      <c r="I967" s="298"/>
      <c r="J967" s="298"/>
    </row>
    <row r="968" spans="1:10" x14ac:dyDescent="0.2">
      <c r="A968" s="298"/>
      <c r="B968" s="298"/>
      <c r="C968" s="298"/>
      <c r="D968" s="298"/>
      <c r="E968" s="298"/>
      <c r="F968" s="298"/>
      <c r="G968" s="298"/>
      <c r="H968" s="298"/>
      <c r="I968" s="298"/>
      <c r="J968" s="298"/>
    </row>
    <row r="969" spans="1:10" x14ac:dyDescent="0.2">
      <c r="A969" s="297" t="s">
        <v>662</v>
      </c>
      <c r="B969" s="297"/>
      <c r="C969" s="297"/>
      <c r="D969" s="297" t="s">
        <v>663</v>
      </c>
      <c r="E969" s="297"/>
      <c r="F969" s="297"/>
      <c r="G969" s="297"/>
      <c r="H969" s="297" t="s">
        <v>625</v>
      </c>
      <c r="I969" s="297"/>
      <c r="J969" s="297"/>
    </row>
    <row r="970" spans="1:10" x14ac:dyDescent="0.2">
      <c r="A970" s="297"/>
      <c r="B970" s="297"/>
      <c r="C970" s="297"/>
      <c r="D970" s="297"/>
      <c r="E970" s="297"/>
      <c r="F970" s="297"/>
      <c r="G970" s="297"/>
      <c r="H970" s="297"/>
      <c r="I970" s="297"/>
      <c r="J970" s="297"/>
    </row>
    <row r="971" spans="1:10" x14ac:dyDescent="0.2">
      <c r="A971" s="295"/>
      <c r="B971" s="295"/>
      <c r="C971" s="295"/>
      <c r="D971" s="295"/>
      <c r="E971" s="295"/>
      <c r="F971" s="295"/>
      <c r="G971" s="295"/>
      <c r="H971" s="294"/>
      <c r="I971" s="294"/>
      <c r="J971" s="294"/>
    </row>
    <row r="972" spans="1:10" x14ac:dyDescent="0.2">
      <c r="A972" s="295"/>
      <c r="B972" s="295"/>
      <c r="C972" s="295"/>
      <c r="D972" s="295"/>
      <c r="E972" s="295"/>
      <c r="F972" s="295"/>
      <c r="G972" s="295"/>
      <c r="H972" s="294"/>
      <c r="I972" s="294"/>
      <c r="J972" s="294"/>
    </row>
    <row r="973" spans="1:10" x14ac:dyDescent="0.2">
      <c r="A973" s="295"/>
      <c r="B973" s="295"/>
      <c r="C973" s="295"/>
      <c r="D973" s="295"/>
      <c r="E973" s="295"/>
      <c r="F973" s="295"/>
      <c r="G973" s="295"/>
      <c r="H973" s="294"/>
      <c r="I973" s="294"/>
      <c r="J973" s="294"/>
    </row>
    <row r="974" spans="1:10" x14ac:dyDescent="0.2">
      <c r="A974" s="295"/>
      <c r="B974" s="295"/>
      <c r="C974" s="295"/>
      <c r="D974" s="295"/>
      <c r="E974" s="295"/>
      <c r="F974" s="295"/>
      <c r="G974" s="295"/>
      <c r="H974" s="294"/>
      <c r="I974" s="294"/>
      <c r="J974" s="294"/>
    </row>
    <row r="975" spans="1:10" x14ac:dyDescent="0.2">
      <c r="A975" s="295"/>
      <c r="B975" s="295"/>
      <c r="C975" s="295"/>
      <c r="D975" s="295"/>
      <c r="E975" s="295"/>
      <c r="F975" s="295"/>
      <c r="G975" s="295"/>
      <c r="H975" s="294"/>
      <c r="I975" s="294"/>
      <c r="J975" s="294"/>
    </row>
    <row r="976" spans="1:10" x14ac:dyDescent="0.2">
      <c r="A976" s="295"/>
      <c r="B976" s="295"/>
      <c r="C976" s="295"/>
      <c r="D976" s="295"/>
      <c r="E976" s="295"/>
      <c r="F976" s="295"/>
      <c r="G976" s="295"/>
      <c r="H976" s="294"/>
      <c r="I976" s="294"/>
      <c r="J976" s="294"/>
    </row>
    <row r="977" spans="1:10" x14ac:dyDescent="0.2">
      <c r="A977" s="295"/>
      <c r="B977" s="295"/>
      <c r="C977" s="295"/>
      <c r="D977" s="295"/>
      <c r="E977" s="295"/>
      <c r="F977" s="295"/>
      <c r="G977" s="295"/>
      <c r="H977" s="294"/>
      <c r="I977" s="294"/>
      <c r="J977" s="294"/>
    </row>
    <row r="978" spans="1:10" x14ac:dyDescent="0.2">
      <c r="A978" s="295"/>
      <c r="B978" s="295"/>
      <c r="C978" s="295"/>
      <c r="D978" s="295"/>
      <c r="E978" s="295"/>
      <c r="F978" s="295"/>
      <c r="G978" s="295"/>
      <c r="H978" s="294"/>
      <c r="I978" s="294"/>
      <c r="J978" s="294"/>
    </row>
    <row r="979" spans="1:10" x14ac:dyDescent="0.2">
      <c r="A979" s="295"/>
      <c r="B979" s="295"/>
      <c r="C979" s="295"/>
      <c r="D979" s="295"/>
      <c r="E979" s="295"/>
      <c r="F979" s="295"/>
      <c r="G979" s="295"/>
      <c r="H979" s="294"/>
      <c r="I979" s="294"/>
      <c r="J979" s="294"/>
    </row>
    <row r="980" spans="1:10" x14ac:dyDescent="0.2">
      <c r="A980" s="295"/>
      <c r="B980" s="295"/>
      <c r="C980" s="295"/>
      <c r="D980" s="295"/>
      <c r="E980" s="295"/>
      <c r="F980" s="295"/>
      <c r="G980" s="295"/>
      <c r="H980" s="294"/>
      <c r="I980" s="294"/>
      <c r="J980" s="294"/>
    </row>
    <row r="981" spans="1:10" x14ac:dyDescent="0.2">
      <c r="A981" s="295"/>
      <c r="B981" s="295"/>
      <c r="C981" s="295"/>
      <c r="D981" s="295"/>
      <c r="E981" s="295"/>
      <c r="F981" s="295"/>
      <c r="G981" s="295"/>
      <c r="H981" s="294"/>
      <c r="I981" s="294"/>
      <c r="J981" s="294"/>
    </row>
    <row r="982" spans="1:10" x14ac:dyDescent="0.2">
      <c r="A982" s="295"/>
      <c r="B982" s="295"/>
      <c r="C982" s="295"/>
      <c r="D982" s="295"/>
      <c r="E982" s="295"/>
      <c r="F982" s="295"/>
      <c r="G982" s="295"/>
      <c r="H982" s="294"/>
      <c r="I982" s="294"/>
      <c r="J982" s="294"/>
    </row>
    <row r="983" spans="1:10" x14ac:dyDescent="0.2">
      <c r="A983" s="295"/>
      <c r="B983" s="295"/>
      <c r="C983" s="295"/>
      <c r="D983" s="295"/>
      <c r="E983" s="295"/>
      <c r="F983" s="295"/>
      <c r="G983" s="295"/>
      <c r="H983" s="294"/>
      <c r="I983" s="294"/>
      <c r="J983" s="294"/>
    </row>
    <row r="984" spans="1:10" x14ac:dyDescent="0.2">
      <c r="A984" s="295"/>
      <c r="B984" s="295"/>
      <c r="C984" s="295"/>
      <c r="D984" s="295"/>
      <c r="E984" s="295"/>
      <c r="F984" s="295"/>
      <c r="G984" s="295"/>
      <c r="H984" s="294"/>
      <c r="I984" s="294"/>
      <c r="J984" s="294"/>
    </row>
    <row r="985" spans="1:10" x14ac:dyDescent="0.2">
      <c r="A985" s="295"/>
      <c r="B985" s="295"/>
      <c r="C985" s="295"/>
      <c r="D985" s="295"/>
      <c r="E985" s="295"/>
      <c r="F985" s="295"/>
      <c r="G985" s="295"/>
      <c r="H985" s="294"/>
      <c r="I985" s="294"/>
      <c r="J985" s="294"/>
    </row>
    <row r="986" spans="1:10" x14ac:dyDescent="0.2">
      <c r="A986" s="295"/>
      <c r="B986" s="295"/>
      <c r="C986" s="295"/>
      <c r="D986" s="295"/>
      <c r="E986" s="295"/>
      <c r="F986" s="295"/>
      <c r="G986" s="295"/>
      <c r="H986" s="294"/>
      <c r="I986" s="294"/>
      <c r="J986" s="294"/>
    </row>
    <row r="987" spans="1:10" x14ac:dyDescent="0.2">
      <c r="A987" s="295"/>
      <c r="B987" s="295"/>
      <c r="C987" s="295"/>
      <c r="D987" s="295"/>
      <c r="E987" s="295"/>
      <c r="F987" s="295"/>
      <c r="G987" s="295"/>
      <c r="H987" s="294"/>
      <c r="I987" s="294"/>
      <c r="J987" s="294"/>
    </row>
    <row r="988" spans="1:10" x14ac:dyDescent="0.2">
      <c r="A988" s="295"/>
      <c r="B988" s="295"/>
      <c r="C988" s="295"/>
      <c r="D988" s="295"/>
      <c r="E988" s="295"/>
      <c r="F988" s="295"/>
      <c r="G988" s="295"/>
      <c r="H988" s="294"/>
      <c r="I988" s="294"/>
      <c r="J988" s="294"/>
    </row>
    <row r="989" spans="1:10" x14ac:dyDescent="0.2">
      <c r="A989" s="295"/>
      <c r="B989" s="295"/>
      <c r="C989" s="295"/>
      <c r="D989" s="295"/>
      <c r="E989" s="295"/>
      <c r="F989" s="295"/>
      <c r="G989" s="295"/>
      <c r="H989" s="294"/>
      <c r="I989" s="294"/>
      <c r="J989" s="294"/>
    </row>
    <row r="990" spans="1:10" x14ac:dyDescent="0.2">
      <c r="A990" s="295"/>
      <c r="B990" s="295"/>
      <c r="C990" s="295"/>
      <c r="D990" s="295"/>
      <c r="E990" s="295"/>
      <c r="F990" s="295"/>
      <c r="G990" s="295"/>
      <c r="H990" s="294"/>
      <c r="I990" s="294"/>
      <c r="J990" s="294"/>
    </row>
    <row r="991" spans="1:10" x14ac:dyDescent="0.2">
      <c r="A991" s="295"/>
      <c r="B991" s="295"/>
      <c r="C991" s="295"/>
      <c r="D991" s="295"/>
      <c r="E991" s="295"/>
      <c r="F991" s="295"/>
      <c r="G991" s="295"/>
      <c r="H991" s="294"/>
      <c r="I991" s="294"/>
      <c r="J991" s="294"/>
    </row>
    <row r="992" spans="1:10" x14ac:dyDescent="0.2">
      <c r="A992" s="295"/>
      <c r="B992" s="295"/>
      <c r="C992" s="295"/>
      <c r="D992" s="295"/>
      <c r="E992" s="295"/>
      <c r="F992" s="295"/>
      <c r="G992" s="295"/>
      <c r="H992" s="294"/>
      <c r="I992" s="294"/>
      <c r="J992" s="294"/>
    </row>
    <row r="993" spans="1:10" x14ac:dyDescent="0.2">
      <c r="A993" s="295"/>
      <c r="B993" s="295"/>
      <c r="C993" s="295"/>
      <c r="D993" s="295"/>
      <c r="E993" s="295"/>
      <c r="F993" s="295"/>
      <c r="G993" s="295"/>
      <c r="H993" s="294"/>
      <c r="I993" s="294"/>
      <c r="J993" s="294"/>
    </row>
    <row r="994" spans="1:10" x14ac:dyDescent="0.2">
      <c r="A994" s="295"/>
      <c r="B994" s="295"/>
      <c r="C994" s="295"/>
      <c r="D994" s="295"/>
      <c r="E994" s="295"/>
      <c r="F994" s="295"/>
      <c r="G994" s="295"/>
      <c r="H994" s="294"/>
      <c r="I994" s="294"/>
      <c r="J994" s="294"/>
    </row>
    <row r="995" spans="1:10" x14ac:dyDescent="0.2">
      <c r="A995" s="295"/>
      <c r="B995" s="295"/>
      <c r="C995" s="295"/>
      <c r="D995" s="295"/>
      <c r="E995" s="295"/>
      <c r="F995" s="295"/>
      <c r="G995" s="295"/>
      <c r="H995" s="294"/>
      <c r="I995" s="294"/>
      <c r="J995" s="294"/>
    </row>
    <row r="996" spans="1:10" x14ac:dyDescent="0.2">
      <c r="A996" s="295"/>
      <c r="B996" s="295"/>
      <c r="C996" s="295"/>
      <c r="D996" s="295"/>
      <c r="E996" s="295"/>
      <c r="F996" s="295"/>
      <c r="G996" s="295"/>
      <c r="H996" s="294"/>
      <c r="I996" s="294"/>
      <c r="J996" s="294"/>
    </row>
    <row r="997" spans="1:10" x14ac:dyDescent="0.2">
      <c r="A997" s="295"/>
      <c r="B997" s="295"/>
      <c r="C997" s="295"/>
      <c r="D997" s="295"/>
      <c r="E997" s="295"/>
      <c r="F997" s="295"/>
      <c r="G997" s="295"/>
      <c r="H997" s="294"/>
      <c r="I997" s="294"/>
      <c r="J997" s="294"/>
    </row>
    <row r="998" spans="1:10" x14ac:dyDescent="0.2">
      <c r="A998" s="295"/>
      <c r="B998" s="295"/>
      <c r="C998" s="295"/>
      <c r="D998" s="295"/>
      <c r="E998" s="295"/>
      <c r="F998" s="295"/>
      <c r="G998" s="295"/>
      <c r="H998" s="294"/>
      <c r="I998" s="294"/>
      <c r="J998" s="294"/>
    </row>
    <row r="999" spans="1:10" x14ac:dyDescent="0.2">
      <c r="A999" s="295"/>
      <c r="B999" s="295"/>
      <c r="C999" s="295"/>
      <c r="D999" s="295"/>
      <c r="E999" s="295"/>
      <c r="F999" s="295"/>
      <c r="G999" s="295"/>
      <c r="H999" s="294"/>
      <c r="I999" s="294"/>
      <c r="J999" s="294"/>
    </row>
    <row r="1000" spans="1:10" x14ac:dyDescent="0.2">
      <c r="A1000" s="295"/>
      <c r="B1000" s="295"/>
      <c r="C1000" s="295"/>
      <c r="D1000" s="295"/>
      <c r="E1000" s="295"/>
      <c r="F1000" s="295"/>
      <c r="G1000" s="295"/>
      <c r="H1000" s="294"/>
      <c r="I1000" s="294"/>
      <c r="J1000" s="294"/>
    </row>
    <row r="1001" spans="1:10" x14ac:dyDescent="0.2">
      <c r="A1001" s="295"/>
      <c r="B1001" s="295"/>
      <c r="C1001" s="295"/>
      <c r="D1001" s="295"/>
      <c r="E1001" s="295"/>
      <c r="F1001" s="295"/>
      <c r="G1001" s="295"/>
      <c r="H1001" s="294"/>
      <c r="I1001" s="294"/>
      <c r="J1001" s="294"/>
    </row>
    <row r="1002" spans="1:10" x14ac:dyDescent="0.2">
      <c r="A1002" s="295"/>
      <c r="B1002" s="295"/>
      <c r="C1002" s="295"/>
      <c r="D1002" s="295"/>
      <c r="E1002" s="295"/>
      <c r="F1002" s="295"/>
      <c r="G1002" s="295"/>
      <c r="H1002" s="294"/>
      <c r="I1002" s="294"/>
      <c r="J1002" s="294"/>
    </row>
    <row r="1003" spans="1:10" x14ac:dyDescent="0.2"/>
    <row r="1004" spans="1:10" ht="15.75" x14ac:dyDescent="0.25">
      <c r="A1004" s="44" t="s">
        <v>664</v>
      </c>
    </row>
    <row r="1005" spans="1:10" x14ac:dyDescent="0.2"/>
    <row r="1006" spans="1:10" x14ac:dyDescent="0.2">
      <c r="A1006" s="296" t="s">
        <v>665</v>
      </c>
      <c r="B1006" s="296"/>
      <c r="C1006" s="296"/>
      <c r="D1006" s="296"/>
      <c r="E1006" s="296"/>
      <c r="F1006" s="296"/>
      <c r="G1006" s="296"/>
      <c r="H1006" s="296"/>
      <c r="I1006" s="296"/>
      <c r="J1006" s="296"/>
    </row>
    <row r="1007" spans="1:10" x14ac:dyDescent="0.2">
      <c r="A1007" s="296"/>
      <c r="B1007" s="296"/>
      <c r="C1007" s="296"/>
      <c r="D1007" s="296"/>
      <c r="E1007" s="296"/>
      <c r="F1007" s="296"/>
      <c r="G1007" s="296"/>
      <c r="H1007" s="296"/>
      <c r="I1007" s="296"/>
      <c r="J1007" s="296"/>
    </row>
    <row r="1008" spans="1:10" x14ac:dyDescent="0.2">
      <c r="A1008" s="296"/>
      <c r="B1008" s="296"/>
      <c r="C1008" s="296"/>
      <c r="D1008" s="296"/>
      <c r="E1008" s="296"/>
      <c r="F1008" s="296"/>
      <c r="G1008" s="296"/>
      <c r="H1008" s="296"/>
      <c r="I1008" s="296"/>
      <c r="J1008" s="296"/>
    </row>
    <row r="1009" spans="1:10" x14ac:dyDescent="0.2">
      <c r="A1009" s="297" t="s">
        <v>666</v>
      </c>
      <c r="B1009" s="297"/>
      <c r="C1009" s="297" t="s">
        <v>662</v>
      </c>
      <c r="D1009" s="297"/>
      <c r="E1009" s="297"/>
      <c r="F1009" s="297" t="s">
        <v>663</v>
      </c>
      <c r="G1009" s="297"/>
      <c r="H1009" s="297"/>
      <c r="I1009" s="297" t="s">
        <v>625</v>
      </c>
      <c r="J1009" s="297"/>
    </row>
    <row r="1010" spans="1:10" x14ac:dyDescent="0.2">
      <c r="A1010" s="297"/>
      <c r="B1010" s="297"/>
      <c r="C1010" s="297"/>
      <c r="D1010" s="297"/>
      <c r="E1010" s="297"/>
      <c r="F1010" s="297"/>
      <c r="G1010" s="297"/>
      <c r="H1010" s="297"/>
      <c r="I1010" s="297"/>
      <c r="J1010" s="297"/>
    </row>
    <row r="1011" spans="1:10" x14ac:dyDescent="0.2">
      <c r="A1011" s="295"/>
      <c r="B1011" s="295"/>
      <c r="C1011" s="295"/>
      <c r="D1011" s="295"/>
      <c r="E1011" s="295"/>
      <c r="F1011" s="295"/>
      <c r="G1011" s="295"/>
      <c r="H1011" s="295"/>
      <c r="I1011" s="294"/>
      <c r="J1011" s="294"/>
    </row>
    <row r="1012" spans="1:10" x14ac:dyDescent="0.2">
      <c r="A1012" s="295"/>
      <c r="B1012" s="295"/>
      <c r="C1012" s="295"/>
      <c r="D1012" s="295"/>
      <c r="E1012" s="295"/>
      <c r="F1012" s="295"/>
      <c r="G1012" s="295"/>
      <c r="H1012" s="295"/>
      <c r="I1012" s="294"/>
      <c r="J1012" s="294"/>
    </row>
    <row r="1013" spans="1:10" x14ac:dyDescent="0.2">
      <c r="A1013" s="295"/>
      <c r="B1013" s="295"/>
      <c r="C1013" s="295"/>
      <c r="D1013" s="295"/>
      <c r="E1013" s="295"/>
      <c r="F1013" s="295"/>
      <c r="G1013" s="295"/>
      <c r="H1013" s="295"/>
      <c r="I1013" s="294"/>
      <c r="J1013" s="294"/>
    </row>
    <row r="1014" spans="1:10" x14ac:dyDescent="0.2">
      <c r="A1014" s="295"/>
      <c r="B1014" s="295"/>
      <c r="C1014" s="295"/>
      <c r="D1014" s="295"/>
      <c r="E1014" s="295"/>
      <c r="F1014" s="295"/>
      <c r="G1014" s="295"/>
      <c r="H1014" s="295"/>
      <c r="I1014" s="294"/>
      <c r="J1014" s="294"/>
    </row>
    <row r="1015" spans="1:10" x14ac:dyDescent="0.2">
      <c r="A1015" s="295"/>
      <c r="B1015" s="295"/>
      <c r="C1015" s="295"/>
      <c r="D1015" s="295"/>
      <c r="E1015" s="295"/>
      <c r="F1015" s="295"/>
      <c r="G1015" s="295"/>
      <c r="H1015" s="295"/>
      <c r="I1015" s="294"/>
      <c r="J1015" s="294"/>
    </row>
    <row r="1016" spans="1:10" x14ac:dyDescent="0.2">
      <c r="A1016" s="295"/>
      <c r="B1016" s="295"/>
      <c r="C1016" s="295"/>
      <c r="D1016" s="295"/>
      <c r="E1016" s="295"/>
      <c r="F1016" s="295"/>
      <c r="G1016" s="295"/>
      <c r="H1016" s="295"/>
      <c r="I1016" s="294"/>
      <c r="J1016" s="294"/>
    </row>
    <row r="1017" spans="1:10" x14ac:dyDescent="0.2">
      <c r="A1017" s="295"/>
      <c r="B1017" s="295"/>
      <c r="C1017" s="295"/>
      <c r="D1017" s="295"/>
      <c r="E1017" s="295"/>
      <c r="F1017" s="295"/>
      <c r="G1017" s="295"/>
      <c r="H1017" s="295"/>
      <c r="I1017" s="294"/>
      <c r="J1017" s="294"/>
    </row>
    <row r="1018" spans="1:10" x14ac:dyDescent="0.2">
      <c r="A1018" s="295"/>
      <c r="B1018" s="295"/>
      <c r="C1018" s="295"/>
      <c r="D1018" s="295"/>
      <c r="E1018" s="295"/>
      <c r="F1018" s="295"/>
      <c r="G1018" s="295"/>
      <c r="H1018" s="295"/>
      <c r="I1018" s="294"/>
      <c r="J1018" s="294"/>
    </row>
    <row r="1019" spans="1:10" x14ac:dyDescent="0.2">
      <c r="A1019" s="295"/>
      <c r="B1019" s="295"/>
      <c r="C1019" s="295"/>
      <c r="D1019" s="295"/>
      <c r="E1019" s="295"/>
      <c r="F1019" s="295"/>
      <c r="G1019" s="295"/>
      <c r="H1019" s="295"/>
      <c r="I1019" s="294"/>
      <c r="J1019" s="294"/>
    </row>
    <row r="1020" spans="1:10" x14ac:dyDescent="0.2">
      <c r="A1020" s="295"/>
      <c r="B1020" s="295"/>
      <c r="C1020" s="295"/>
      <c r="D1020" s="295"/>
      <c r="E1020" s="295"/>
      <c r="F1020" s="295"/>
      <c r="G1020" s="295"/>
      <c r="H1020" s="295"/>
      <c r="I1020" s="294"/>
      <c r="J1020" s="294"/>
    </row>
    <row r="1021" spans="1:10" x14ac:dyDescent="0.2">
      <c r="A1021" s="295"/>
      <c r="B1021" s="295"/>
      <c r="C1021" s="295"/>
      <c r="D1021" s="295"/>
      <c r="E1021" s="295"/>
      <c r="F1021" s="295"/>
      <c r="G1021" s="295"/>
      <c r="H1021" s="295"/>
      <c r="I1021" s="294"/>
      <c r="J1021" s="294"/>
    </row>
    <row r="1022" spans="1:10" x14ac:dyDescent="0.2">
      <c r="A1022" s="295"/>
      <c r="B1022" s="295"/>
      <c r="C1022" s="295"/>
      <c r="D1022" s="295"/>
      <c r="E1022" s="295"/>
      <c r="F1022" s="295"/>
      <c r="G1022" s="295"/>
      <c r="H1022" s="295"/>
      <c r="I1022" s="294"/>
      <c r="J1022" s="294"/>
    </row>
    <row r="1023" spans="1:10" x14ac:dyDescent="0.2">
      <c r="A1023" s="295"/>
      <c r="B1023" s="295"/>
      <c r="C1023" s="295"/>
      <c r="D1023" s="295"/>
      <c r="E1023" s="295"/>
      <c r="F1023" s="295"/>
      <c r="G1023" s="295"/>
      <c r="H1023" s="295"/>
      <c r="I1023" s="294"/>
      <c r="J1023" s="294"/>
    </row>
    <row r="1024" spans="1:10" x14ac:dyDescent="0.2">
      <c r="A1024" s="295"/>
      <c r="B1024" s="295"/>
      <c r="C1024" s="295"/>
      <c r="D1024" s="295"/>
      <c r="E1024" s="295"/>
      <c r="F1024" s="295"/>
      <c r="G1024" s="295"/>
      <c r="H1024" s="295"/>
      <c r="I1024" s="294"/>
      <c r="J1024" s="294"/>
    </row>
    <row r="1025" spans="1:10" x14ac:dyDescent="0.2">
      <c r="A1025" s="295"/>
      <c r="B1025" s="295"/>
      <c r="C1025" s="295"/>
      <c r="D1025" s="295"/>
      <c r="E1025" s="295"/>
      <c r="F1025" s="295"/>
      <c r="G1025" s="295"/>
      <c r="H1025" s="295"/>
      <c r="I1025" s="294"/>
      <c r="J1025" s="294"/>
    </row>
    <row r="1026" spans="1:10" x14ac:dyDescent="0.2">
      <c r="A1026" s="295"/>
      <c r="B1026" s="295"/>
      <c r="C1026" s="295"/>
      <c r="D1026" s="295"/>
      <c r="E1026" s="295"/>
      <c r="F1026" s="295"/>
      <c r="G1026" s="295"/>
      <c r="H1026" s="295"/>
      <c r="I1026" s="294"/>
      <c r="J1026" s="294"/>
    </row>
    <row r="1027" spans="1:10" x14ac:dyDescent="0.2">
      <c r="A1027" s="295"/>
      <c r="B1027" s="295"/>
      <c r="C1027" s="295"/>
      <c r="D1027" s="295"/>
      <c r="E1027" s="295"/>
      <c r="F1027" s="295"/>
      <c r="G1027" s="295"/>
      <c r="H1027" s="295"/>
      <c r="I1027" s="294"/>
      <c r="J1027" s="294"/>
    </row>
    <row r="1028" spans="1:10" x14ac:dyDescent="0.2">
      <c r="A1028" s="295"/>
      <c r="B1028" s="295"/>
      <c r="C1028" s="295"/>
      <c r="D1028" s="295"/>
      <c r="E1028" s="295"/>
      <c r="F1028" s="295"/>
      <c r="G1028" s="295"/>
      <c r="H1028" s="295"/>
      <c r="I1028" s="294"/>
      <c r="J1028" s="294"/>
    </row>
    <row r="1029" spans="1:10" x14ac:dyDescent="0.2">
      <c r="A1029" s="295"/>
      <c r="B1029" s="295"/>
      <c r="C1029" s="295"/>
      <c r="D1029" s="295"/>
      <c r="E1029" s="295"/>
      <c r="F1029" s="295"/>
      <c r="G1029" s="295"/>
      <c r="H1029" s="295"/>
      <c r="I1029" s="294"/>
      <c r="J1029" s="294"/>
    </row>
    <row r="1030" spans="1:10" x14ac:dyDescent="0.2">
      <c r="A1030" s="295"/>
      <c r="B1030" s="295"/>
      <c r="C1030" s="295"/>
      <c r="D1030" s="295"/>
      <c r="E1030" s="295"/>
      <c r="F1030" s="295"/>
      <c r="G1030" s="295"/>
      <c r="H1030" s="295"/>
      <c r="I1030" s="294"/>
      <c r="J1030" s="294"/>
    </row>
    <row r="1031" spans="1:10" x14ac:dyDescent="0.2">
      <c r="A1031" s="295"/>
      <c r="B1031" s="295"/>
      <c r="C1031" s="295"/>
      <c r="D1031" s="295"/>
      <c r="E1031" s="295"/>
      <c r="F1031" s="295"/>
      <c r="G1031" s="295"/>
      <c r="H1031" s="295"/>
      <c r="I1031" s="294"/>
      <c r="J1031" s="294"/>
    </row>
    <row r="1032" spans="1:10" x14ac:dyDescent="0.2">
      <c r="A1032" s="295"/>
      <c r="B1032" s="295"/>
      <c r="C1032" s="295"/>
      <c r="D1032" s="295"/>
      <c r="E1032" s="295"/>
      <c r="F1032" s="295"/>
      <c r="G1032" s="295"/>
      <c r="H1032" s="295"/>
      <c r="I1032" s="294"/>
      <c r="J1032" s="294"/>
    </row>
    <row r="1033" spans="1:10" x14ac:dyDescent="0.2">
      <c r="A1033" s="295"/>
      <c r="B1033" s="295"/>
      <c r="C1033" s="295"/>
      <c r="D1033" s="295"/>
      <c r="E1033" s="295"/>
      <c r="F1033" s="295"/>
      <c r="G1033" s="295"/>
      <c r="H1033" s="295"/>
      <c r="I1033" s="294"/>
      <c r="J1033" s="294"/>
    </row>
    <row r="1034" spans="1:10" x14ac:dyDescent="0.2">
      <c r="A1034" s="295"/>
      <c r="B1034" s="295"/>
      <c r="C1034" s="295"/>
      <c r="D1034" s="295"/>
      <c r="E1034" s="295"/>
      <c r="F1034" s="295"/>
      <c r="G1034" s="295"/>
      <c r="H1034" s="295"/>
      <c r="I1034" s="294"/>
      <c r="J1034" s="294"/>
    </row>
    <row r="1035" spans="1:10" x14ac:dyDescent="0.2">
      <c r="A1035" s="295"/>
      <c r="B1035" s="295"/>
      <c r="C1035" s="295"/>
      <c r="D1035" s="295"/>
      <c r="E1035" s="295"/>
      <c r="F1035" s="295"/>
      <c r="G1035" s="295"/>
      <c r="H1035" s="295"/>
      <c r="I1035" s="294"/>
      <c r="J1035" s="294"/>
    </row>
    <row r="1036" spans="1:10" x14ac:dyDescent="0.2">
      <c r="A1036" s="295"/>
      <c r="B1036" s="295"/>
      <c r="C1036" s="295"/>
      <c r="D1036" s="295"/>
      <c r="E1036" s="295"/>
      <c r="F1036" s="295"/>
      <c r="G1036" s="295"/>
      <c r="H1036" s="295"/>
      <c r="I1036" s="294"/>
      <c r="J1036" s="294"/>
    </row>
    <row r="1037" spans="1:10" x14ac:dyDescent="0.2">
      <c r="A1037" s="295"/>
      <c r="B1037" s="295"/>
      <c r="C1037" s="295"/>
      <c r="D1037" s="295"/>
      <c r="E1037" s="295"/>
      <c r="F1037" s="295"/>
      <c r="G1037" s="295"/>
      <c r="H1037" s="295"/>
      <c r="I1037" s="294"/>
      <c r="J1037" s="294"/>
    </row>
    <row r="1038" spans="1:10" x14ac:dyDescent="0.2">
      <c r="A1038" s="295"/>
      <c r="B1038" s="295"/>
      <c r="C1038" s="295"/>
      <c r="D1038" s="295"/>
      <c r="E1038" s="295"/>
      <c r="F1038" s="295"/>
      <c r="G1038" s="295"/>
      <c r="H1038" s="295"/>
      <c r="I1038" s="294"/>
      <c r="J1038" s="294"/>
    </row>
    <row r="1039" spans="1:10" x14ac:dyDescent="0.2">
      <c r="A1039" s="295"/>
      <c r="B1039" s="295"/>
      <c r="C1039" s="295"/>
      <c r="D1039" s="295"/>
      <c r="E1039" s="295"/>
      <c r="F1039" s="295"/>
      <c r="G1039" s="295"/>
      <c r="H1039" s="295"/>
      <c r="I1039" s="294"/>
      <c r="J1039" s="294"/>
    </row>
    <row r="1040" spans="1:10" x14ac:dyDescent="0.2">
      <c r="A1040" s="295"/>
      <c r="B1040" s="295"/>
      <c r="C1040" s="295"/>
      <c r="D1040" s="295"/>
      <c r="E1040" s="295"/>
      <c r="F1040" s="295"/>
      <c r="G1040" s="295"/>
      <c r="H1040" s="295"/>
      <c r="I1040" s="294"/>
      <c r="J1040" s="294"/>
    </row>
    <row r="1041" spans="1:10" x14ac:dyDescent="0.2">
      <c r="A1041" s="295"/>
      <c r="B1041" s="295"/>
      <c r="C1041" s="295"/>
      <c r="D1041" s="295"/>
      <c r="E1041" s="295"/>
      <c r="F1041" s="295"/>
      <c r="G1041" s="295"/>
      <c r="H1041" s="295"/>
      <c r="I1041" s="294"/>
      <c r="J1041" s="294"/>
    </row>
    <row r="1042" spans="1:10" x14ac:dyDescent="0.2">
      <c r="A1042" s="295"/>
      <c r="B1042" s="295"/>
      <c r="C1042" s="295"/>
      <c r="D1042" s="295"/>
      <c r="E1042" s="295"/>
      <c r="F1042" s="295"/>
      <c r="G1042" s="295"/>
      <c r="H1042" s="295"/>
      <c r="I1042" s="294"/>
      <c r="J1042" s="294"/>
    </row>
    <row r="1043" spans="1:10" x14ac:dyDescent="0.2">
      <c r="A1043" s="295"/>
      <c r="B1043" s="295"/>
      <c r="C1043" s="295"/>
      <c r="D1043" s="295"/>
      <c r="E1043" s="295"/>
      <c r="F1043" s="295"/>
      <c r="G1043" s="295"/>
      <c r="H1043" s="295"/>
      <c r="I1043" s="294"/>
      <c r="J1043" s="294"/>
    </row>
    <row r="1044" spans="1:10" x14ac:dyDescent="0.2">
      <c r="A1044" s="295"/>
      <c r="B1044" s="295"/>
      <c r="C1044" s="295"/>
      <c r="D1044" s="295"/>
      <c r="E1044" s="295"/>
      <c r="F1044" s="295"/>
      <c r="G1044" s="295"/>
      <c r="H1044" s="295"/>
      <c r="I1044" s="294"/>
      <c r="J1044" s="294"/>
    </row>
    <row r="1045" spans="1:10" x14ac:dyDescent="0.2"/>
    <row r="1046" spans="1:10" ht="15.75" x14ac:dyDescent="0.25">
      <c r="A1046" s="44" t="s">
        <v>667</v>
      </c>
    </row>
    <row r="1047" spans="1:10" x14ac:dyDescent="0.2"/>
    <row r="1048" spans="1:10" x14ac:dyDescent="0.2">
      <c r="A1048" s="296" t="s">
        <v>668</v>
      </c>
      <c r="B1048" s="296"/>
      <c r="C1048" s="296"/>
      <c r="D1048" s="296"/>
      <c r="E1048" s="296"/>
      <c r="F1048" s="296"/>
      <c r="G1048" s="296"/>
      <c r="H1048" s="296"/>
      <c r="I1048" s="296"/>
      <c r="J1048" s="296"/>
    </row>
    <row r="1049" spans="1:10" x14ac:dyDescent="0.2">
      <c r="A1049" s="296"/>
      <c r="B1049" s="296"/>
      <c r="C1049" s="296"/>
      <c r="D1049" s="296"/>
      <c r="E1049" s="296"/>
      <c r="F1049" s="296"/>
      <c r="G1049" s="296"/>
      <c r="H1049" s="296"/>
      <c r="I1049" s="296"/>
      <c r="J1049" s="296"/>
    </row>
    <row r="1050" spans="1:10" x14ac:dyDescent="0.2">
      <c r="A1050" s="296"/>
      <c r="B1050" s="296"/>
      <c r="C1050" s="296"/>
      <c r="D1050" s="296"/>
      <c r="E1050" s="296"/>
      <c r="F1050" s="296"/>
      <c r="G1050" s="296"/>
      <c r="H1050" s="296"/>
      <c r="I1050" s="296"/>
      <c r="J1050" s="296"/>
    </row>
    <row r="1051" spans="1:10" x14ac:dyDescent="0.2">
      <c r="A1051" s="297" t="s">
        <v>662</v>
      </c>
      <c r="B1051" s="297"/>
      <c r="C1051" s="297"/>
      <c r="D1051" s="297" t="s">
        <v>663</v>
      </c>
      <c r="E1051" s="297"/>
      <c r="F1051" s="297"/>
      <c r="G1051" s="297"/>
      <c r="H1051" s="297" t="s">
        <v>625</v>
      </c>
      <c r="I1051" s="297"/>
      <c r="J1051" s="297"/>
    </row>
    <row r="1052" spans="1:10" x14ac:dyDescent="0.2">
      <c r="A1052" s="297"/>
      <c r="B1052" s="297"/>
      <c r="C1052" s="297"/>
      <c r="D1052" s="297"/>
      <c r="E1052" s="297"/>
      <c r="F1052" s="297"/>
      <c r="G1052" s="297"/>
      <c r="H1052" s="297"/>
      <c r="I1052" s="297"/>
      <c r="J1052" s="297"/>
    </row>
    <row r="1053" spans="1:10" x14ac:dyDescent="0.2">
      <c r="A1053" s="295"/>
      <c r="B1053" s="295"/>
      <c r="C1053" s="295"/>
      <c r="D1053" s="295"/>
      <c r="E1053" s="295"/>
      <c r="F1053" s="295"/>
      <c r="G1053" s="295"/>
      <c r="H1053" s="294"/>
      <c r="I1053" s="294"/>
      <c r="J1053" s="294"/>
    </row>
    <row r="1054" spans="1:10" x14ac:dyDescent="0.2">
      <c r="A1054" s="295"/>
      <c r="B1054" s="295"/>
      <c r="C1054" s="295"/>
      <c r="D1054" s="295"/>
      <c r="E1054" s="295"/>
      <c r="F1054" s="295"/>
      <c r="G1054" s="295"/>
      <c r="H1054" s="294"/>
      <c r="I1054" s="294"/>
      <c r="J1054" s="294"/>
    </row>
    <row r="1055" spans="1:10" x14ac:dyDescent="0.2">
      <c r="A1055" s="295"/>
      <c r="B1055" s="295"/>
      <c r="C1055" s="295"/>
      <c r="D1055" s="295"/>
      <c r="E1055" s="295"/>
      <c r="F1055" s="295"/>
      <c r="G1055" s="295"/>
      <c r="H1055" s="294"/>
      <c r="I1055" s="294"/>
      <c r="J1055" s="294"/>
    </row>
    <row r="1056" spans="1:10" x14ac:dyDescent="0.2">
      <c r="A1056" s="295"/>
      <c r="B1056" s="295"/>
      <c r="C1056" s="295"/>
      <c r="D1056" s="295"/>
      <c r="E1056" s="295"/>
      <c r="F1056" s="295"/>
      <c r="G1056" s="295"/>
      <c r="H1056" s="294"/>
      <c r="I1056" s="294"/>
      <c r="J1056" s="294"/>
    </row>
    <row r="1057" spans="1:10" x14ac:dyDescent="0.2">
      <c r="A1057" s="295"/>
      <c r="B1057" s="295"/>
      <c r="C1057" s="295"/>
      <c r="D1057" s="295"/>
      <c r="E1057" s="295"/>
      <c r="F1057" s="295"/>
      <c r="G1057" s="295"/>
      <c r="H1057" s="294"/>
      <c r="I1057" s="294"/>
      <c r="J1057" s="294"/>
    </row>
    <row r="1058" spans="1:10" x14ac:dyDescent="0.2">
      <c r="A1058" s="295"/>
      <c r="B1058" s="295"/>
      <c r="C1058" s="295"/>
      <c r="D1058" s="295"/>
      <c r="E1058" s="295"/>
      <c r="F1058" s="295"/>
      <c r="G1058" s="295"/>
      <c r="H1058" s="294"/>
      <c r="I1058" s="294"/>
      <c r="J1058" s="294"/>
    </row>
    <row r="1059" spans="1:10" x14ac:dyDescent="0.2">
      <c r="A1059" s="295"/>
      <c r="B1059" s="295"/>
      <c r="C1059" s="295"/>
      <c r="D1059" s="295"/>
      <c r="E1059" s="295"/>
      <c r="F1059" s="295"/>
      <c r="G1059" s="295"/>
      <c r="H1059" s="294"/>
      <c r="I1059" s="294"/>
      <c r="J1059" s="294"/>
    </row>
    <row r="1060" spans="1:10" x14ac:dyDescent="0.2">
      <c r="A1060" s="295"/>
      <c r="B1060" s="295"/>
      <c r="C1060" s="295"/>
      <c r="D1060" s="295"/>
      <c r="E1060" s="295"/>
      <c r="F1060" s="295"/>
      <c r="G1060" s="295"/>
      <c r="H1060" s="294"/>
      <c r="I1060" s="294"/>
      <c r="J1060" s="294"/>
    </row>
    <row r="1061" spans="1:10" x14ac:dyDescent="0.2">
      <c r="A1061" s="295"/>
      <c r="B1061" s="295"/>
      <c r="C1061" s="295"/>
      <c r="D1061" s="295"/>
      <c r="E1061" s="295"/>
      <c r="F1061" s="295"/>
      <c r="G1061" s="295"/>
      <c r="H1061" s="294"/>
      <c r="I1061" s="294"/>
      <c r="J1061" s="294"/>
    </row>
    <row r="1062" spans="1:10" x14ac:dyDescent="0.2">
      <c r="A1062" s="295"/>
      <c r="B1062" s="295"/>
      <c r="C1062" s="295"/>
      <c r="D1062" s="295"/>
      <c r="E1062" s="295"/>
      <c r="F1062" s="295"/>
      <c r="G1062" s="295"/>
      <c r="H1062" s="294"/>
      <c r="I1062" s="294"/>
      <c r="J1062" s="294"/>
    </row>
    <row r="1063" spans="1:10" x14ac:dyDescent="0.2">
      <c r="A1063" s="295"/>
      <c r="B1063" s="295"/>
      <c r="C1063" s="295"/>
      <c r="D1063" s="295"/>
      <c r="E1063" s="295"/>
      <c r="F1063" s="295"/>
      <c r="G1063" s="295"/>
      <c r="H1063" s="294"/>
      <c r="I1063" s="294"/>
      <c r="J1063" s="294"/>
    </row>
    <row r="1064" spans="1:10" x14ac:dyDescent="0.2">
      <c r="A1064" s="295"/>
      <c r="B1064" s="295"/>
      <c r="C1064" s="295"/>
      <c r="D1064" s="295"/>
      <c r="E1064" s="295"/>
      <c r="F1064" s="295"/>
      <c r="G1064" s="295"/>
      <c r="H1064" s="294"/>
      <c r="I1064" s="294"/>
      <c r="J1064" s="294"/>
    </row>
    <row r="1065" spans="1:10" x14ac:dyDescent="0.2">
      <c r="A1065" s="295"/>
      <c r="B1065" s="295"/>
      <c r="C1065" s="295"/>
      <c r="D1065" s="295"/>
      <c r="E1065" s="295"/>
      <c r="F1065" s="295"/>
      <c r="G1065" s="295"/>
      <c r="H1065" s="294"/>
      <c r="I1065" s="294"/>
      <c r="J1065" s="294"/>
    </row>
    <row r="1066" spans="1:10" x14ac:dyDescent="0.2">
      <c r="A1066" s="295"/>
      <c r="B1066" s="295"/>
      <c r="C1066" s="295"/>
      <c r="D1066" s="295"/>
      <c r="E1066" s="295"/>
      <c r="F1066" s="295"/>
      <c r="G1066" s="295"/>
      <c r="H1066" s="294"/>
      <c r="I1066" s="294"/>
      <c r="J1066" s="294"/>
    </row>
    <row r="1067" spans="1:10" x14ac:dyDescent="0.2">
      <c r="A1067" s="295"/>
      <c r="B1067" s="295"/>
      <c r="C1067" s="295"/>
      <c r="D1067" s="295"/>
      <c r="E1067" s="295"/>
      <c r="F1067" s="295"/>
      <c r="G1067" s="295"/>
      <c r="H1067" s="294"/>
      <c r="I1067" s="294"/>
      <c r="J1067" s="294"/>
    </row>
    <row r="1068" spans="1:10" x14ac:dyDescent="0.2">
      <c r="A1068" s="295"/>
      <c r="B1068" s="295"/>
      <c r="C1068" s="295"/>
      <c r="D1068" s="295"/>
      <c r="E1068" s="295"/>
      <c r="F1068" s="295"/>
      <c r="G1068" s="295"/>
      <c r="H1068" s="294"/>
      <c r="I1068" s="294"/>
      <c r="J1068" s="294"/>
    </row>
    <row r="1069" spans="1:10" x14ac:dyDescent="0.2">
      <c r="A1069" s="295"/>
      <c r="B1069" s="295"/>
      <c r="C1069" s="295"/>
      <c r="D1069" s="295"/>
      <c r="E1069" s="295"/>
      <c r="F1069" s="295"/>
      <c r="G1069" s="295"/>
      <c r="H1069" s="294"/>
      <c r="I1069" s="294"/>
      <c r="J1069" s="294"/>
    </row>
    <row r="1070" spans="1:10" x14ac:dyDescent="0.2">
      <c r="A1070" s="295"/>
      <c r="B1070" s="295"/>
      <c r="C1070" s="295"/>
      <c r="D1070" s="295"/>
      <c r="E1070" s="295"/>
      <c r="F1070" s="295"/>
      <c r="G1070" s="295"/>
      <c r="H1070" s="294"/>
      <c r="I1070" s="294"/>
      <c r="J1070" s="294"/>
    </row>
    <row r="1071" spans="1:10" x14ac:dyDescent="0.2">
      <c r="A1071" s="295"/>
      <c r="B1071" s="295"/>
      <c r="C1071" s="295"/>
      <c r="D1071" s="295"/>
      <c r="E1071" s="295"/>
      <c r="F1071" s="295"/>
      <c r="G1071" s="295"/>
      <c r="H1071" s="294"/>
      <c r="I1071" s="294"/>
      <c r="J1071" s="294"/>
    </row>
    <row r="1072" spans="1:10" x14ac:dyDescent="0.2">
      <c r="A1072" s="295"/>
      <c r="B1072" s="295"/>
      <c r="C1072" s="295"/>
      <c r="D1072" s="295"/>
      <c r="E1072" s="295"/>
      <c r="F1072" s="295"/>
      <c r="G1072" s="295"/>
      <c r="H1072" s="294"/>
      <c r="I1072" s="294"/>
      <c r="J1072" s="294"/>
    </row>
    <row r="1073" spans="1:10" x14ac:dyDescent="0.2">
      <c r="A1073" s="295"/>
      <c r="B1073" s="295"/>
      <c r="C1073" s="295"/>
      <c r="D1073" s="295"/>
      <c r="E1073" s="295"/>
      <c r="F1073" s="295"/>
      <c r="G1073" s="295"/>
      <c r="H1073" s="294"/>
      <c r="I1073" s="294"/>
      <c r="J1073" s="294"/>
    </row>
    <row r="1074" spans="1:10" x14ac:dyDescent="0.2">
      <c r="A1074" s="295"/>
      <c r="B1074" s="295"/>
      <c r="C1074" s="295"/>
      <c r="D1074" s="295"/>
      <c r="E1074" s="295"/>
      <c r="F1074" s="295"/>
      <c r="G1074" s="295"/>
      <c r="H1074" s="294"/>
      <c r="I1074" s="294"/>
      <c r="J1074" s="294"/>
    </row>
    <row r="1075" spans="1:10" x14ac:dyDescent="0.2">
      <c r="A1075" s="295"/>
      <c r="B1075" s="295"/>
      <c r="C1075" s="295"/>
      <c r="D1075" s="295"/>
      <c r="E1075" s="295"/>
      <c r="F1075" s="295"/>
      <c r="G1075" s="295"/>
      <c r="H1075" s="294"/>
      <c r="I1075" s="294"/>
      <c r="J1075" s="294"/>
    </row>
    <row r="1076" spans="1:10" x14ac:dyDescent="0.2">
      <c r="A1076" s="295"/>
      <c r="B1076" s="295"/>
      <c r="C1076" s="295"/>
      <c r="D1076" s="295"/>
      <c r="E1076" s="295"/>
      <c r="F1076" s="295"/>
      <c r="G1076" s="295"/>
      <c r="H1076" s="294"/>
      <c r="I1076" s="294"/>
      <c r="J1076" s="294"/>
    </row>
    <row r="1077" spans="1:10" x14ac:dyDescent="0.2">
      <c r="A1077" s="295"/>
      <c r="B1077" s="295"/>
      <c r="C1077" s="295"/>
      <c r="D1077" s="295"/>
      <c r="E1077" s="295"/>
      <c r="F1077" s="295"/>
      <c r="G1077" s="295"/>
      <c r="H1077" s="294"/>
      <c r="I1077" s="294"/>
      <c r="J1077" s="294"/>
    </row>
    <row r="1078" spans="1:10" x14ac:dyDescent="0.2">
      <c r="A1078" s="295"/>
      <c r="B1078" s="295"/>
      <c r="C1078" s="295"/>
      <c r="D1078" s="295"/>
      <c r="E1078" s="295"/>
      <c r="F1078" s="295"/>
      <c r="G1078" s="295"/>
      <c r="H1078" s="294"/>
      <c r="I1078" s="294"/>
      <c r="J1078" s="294"/>
    </row>
    <row r="1079" spans="1:10" x14ac:dyDescent="0.2">
      <c r="A1079" s="295"/>
      <c r="B1079" s="295"/>
      <c r="C1079" s="295"/>
      <c r="D1079" s="295"/>
      <c r="E1079" s="295"/>
      <c r="F1079" s="295"/>
      <c r="G1079" s="295"/>
      <c r="H1079" s="294"/>
      <c r="I1079" s="294"/>
      <c r="J1079" s="294"/>
    </row>
    <row r="1080" spans="1:10" x14ac:dyDescent="0.2">
      <c r="A1080" s="295"/>
      <c r="B1080" s="295"/>
      <c r="C1080" s="295"/>
      <c r="D1080" s="295"/>
      <c r="E1080" s="295"/>
      <c r="F1080" s="295"/>
      <c r="G1080" s="295"/>
      <c r="H1080" s="294"/>
      <c r="I1080" s="294"/>
      <c r="J1080" s="294"/>
    </row>
    <row r="1081" spans="1:10" x14ac:dyDescent="0.2">
      <c r="A1081" s="295"/>
      <c r="B1081" s="295"/>
      <c r="C1081" s="295"/>
      <c r="D1081" s="295"/>
      <c r="E1081" s="295"/>
      <c r="F1081" s="295"/>
      <c r="G1081" s="295"/>
      <c r="H1081" s="294"/>
      <c r="I1081" s="294"/>
      <c r="J1081" s="294"/>
    </row>
    <row r="1082" spans="1:10" x14ac:dyDescent="0.2">
      <c r="A1082" s="295"/>
      <c r="B1082" s="295"/>
      <c r="C1082" s="295"/>
      <c r="D1082" s="295"/>
      <c r="E1082" s="295"/>
      <c r="F1082" s="295"/>
      <c r="G1082" s="295"/>
      <c r="H1082" s="294"/>
      <c r="I1082" s="294"/>
      <c r="J1082" s="294"/>
    </row>
    <row r="1083" spans="1:10" x14ac:dyDescent="0.2">
      <c r="A1083" s="295"/>
      <c r="B1083" s="295"/>
      <c r="C1083" s="295"/>
      <c r="D1083" s="295"/>
      <c r="E1083" s="295"/>
      <c r="F1083" s="295"/>
      <c r="G1083" s="295"/>
      <c r="H1083" s="294"/>
      <c r="I1083" s="294"/>
      <c r="J1083" s="294"/>
    </row>
    <row r="1084" spans="1:10" x14ac:dyDescent="0.2">
      <c r="A1084" s="295"/>
      <c r="B1084" s="295"/>
      <c r="C1084" s="295"/>
      <c r="D1084" s="295"/>
      <c r="E1084" s="295"/>
      <c r="F1084" s="295"/>
      <c r="G1084" s="295"/>
      <c r="H1084" s="294"/>
      <c r="I1084" s="294"/>
      <c r="J1084" s="294"/>
    </row>
  </sheetData>
  <sheetProtection algorithmName="SHA-512" hashValue="8eXf3RTDwmut62la7MM7XFYwdho9iykLa8n0hpYeAKofM96ZFAI6dI61LFBYdYb/+36c2KrPj2N71e22/tuq5Q==" saltValue="plDAUXalxOW3VcpAQoEIhg==" spinCount="100000" sheet="1" objects="1" scenarios="1" selectLockedCells="1"/>
  <mergeCells count="899">
    <mergeCell ref="D239:E242"/>
    <mergeCell ref="F239:G242"/>
    <mergeCell ref="H239:I242"/>
    <mergeCell ref="A220:I220"/>
    <mergeCell ref="A212:I212"/>
    <mergeCell ref="A206:I206"/>
    <mergeCell ref="A160:I160"/>
    <mergeCell ref="A164:I164"/>
    <mergeCell ref="A157:I159"/>
    <mergeCell ref="A210:I211"/>
    <mergeCell ref="A218:I219"/>
    <mergeCell ref="F213:I216"/>
    <mergeCell ref="D173:F174"/>
    <mergeCell ref="G173:I174"/>
    <mergeCell ref="D175:F177"/>
    <mergeCell ref="G175:I177"/>
    <mergeCell ref="D178:F183"/>
    <mergeCell ref="G178:I183"/>
    <mergeCell ref="D184:F190"/>
    <mergeCell ref="G184:I190"/>
    <mergeCell ref="D191:F193"/>
    <mergeCell ref="G191:I193"/>
    <mergeCell ref="H474:I475"/>
    <mergeCell ref="G471:G473"/>
    <mergeCell ref="H476:I477"/>
    <mergeCell ref="H478:I479"/>
    <mergeCell ref="H480:I481"/>
    <mergeCell ref="H482:I483"/>
    <mergeCell ref="H484:I485"/>
    <mergeCell ref="A456:E457"/>
    <mergeCell ref="A363:I363"/>
    <mergeCell ref="F456:F457"/>
    <mergeCell ref="D368:F372"/>
    <mergeCell ref="G368:I372"/>
    <mergeCell ref="D373:F376"/>
    <mergeCell ref="G373:I376"/>
    <mergeCell ref="D377:F379"/>
    <mergeCell ref="G377:I379"/>
    <mergeCell ref="A401:C402"/>
    <mergeCell ref="A403:C404"/>
    <mergeCell ref="A405:C406"/>
    <mergeCell ref="F401:H402"/>
    <mergeCell ref="F403:H404"/>
    <mergeCell ref="F405:H406"/>
    <mergeCell ref="D401:E402"/>
    <mergeCell ref="D403:E404"/>
    <mergeCell ref="A506:I506"/>
    <mergeCell ref="A502:I502"/>
    <mergeCell ref="A498:I498"/>
    <mergeCell ref="A495:I495"/>
    <mergeCell ref="H471:I473"/>
    <mergeCell ref="D471:E473"/>
    <mergeCell ref="A471:B473"/>
    <mergeCell ref="C469:F470"/>
    <mergeCell ref="G469:J470"/>
    <mergeCell ref="J471:J473"/>
    <mergeCell ref="J474:J475"/>
    <mergeCell ref="J476:J477"/>
    <mergeCell ref="J478:J479"/>
    <mergeCell ref="J480:J481"/>
    <mergeCell ref="J482:J483"/>
    <mergeCell ref="J484:J485"/>
    <mergeCell ref="D474:E475"/>
    <mergeCell ref="D476:E477"/>
    <mergeCell ref="D478:E479"/>
    <mergeCell ref="D480:E481"/>
    <mergeCell ref="D482:E483"/>
    <mergeCell ref="D484:E485"/>
    <mergeCell ref="C471:C473"/>
    <mergeCell ref="F471:F473"/>
    <mergeCell ref="A711:B713"/>
    <mergeCell ref="A733:I733"/>
    <mergeCell ref="A695:C696"/>
    <mergeCell ref="A657:C658"/>
    <mergeCell ref="A632:I632"/>
    <mergeCell ref="A526:J527"/>
    <mergeCell ref="A530:J531"/>
    <mergeCell ref="A524:I524"/>
    <mergeCell ref="A528:I528"/>
    <mergeCell ref="A532:I532"/>
    <mergeCell ref="D722:E723"/>
    <mergeCell ref="D724:E725"/>
    <mergeCell ref="H714:I715"/>
    <mergeCell ref="H716:I717"/>
    <mergeCell ref="H718:I719"/>
    <mergeCell ref="H720:I721"/>
    <mergeCell ref="H722:I723"/>
    <mergeCell ref="H724:I725"/>
    <mergeCell ref="J714:J715"/>
    <mergeCell ref="J716:J717"/>
    <mergeCell ref="J718:J719"/>
    <mergeCell ref="J720:J721"/>
    <mergeCell ref="J722:J723"/>
    <mergeCell ref="J724:J725"/>
    <mergeCell ref="G709:J710"/>
    <mergeCell ref="J711:J713"/>
    <mergeCell ref="D711:E713"/>
    <mergeCell ref="F711:F713"/>
    <mergeCell ref="C709:F710"/>
    <mergeCell ref="D714:E715"/>
    <mergeCell ref="D716:E717"/>
    <mergeCell ref="D718:E719"/>
    <mergeCell ref="D720:E721"/>
    <mergeCell ref="A889:J890"/>
    <mergeCell ref="A819:H820"/>
    <mergeCell ref="A805:I805"/>
    <mergeCell ref="A808:I808"/>
    <mergeCell ref="A812:I812"/>
    <mergeCell ref="A844:A845"/>
    <mergeCell ref="B844:H845"/>
    <mergeCell ref="I844:J845"/>
    <mergeCell ref="A838:A840"/>
    <mergeCell ref="B838:H840"/>
    <mergeCell ref="I838:J840"/>
    <mergeCell ref="A841:A843"/>
    <mergeCell ref="B841:H843"/>
    <mergeCell ref="I841:J843"/>
    <mergeCell ref="I819:J820"/>
    <mergeCell ref="A836:A837"/>
    <mergeCell ref="B836:H837"/>
    <mergeCell ref="I836:J837"/>
    <mergeCell ref="B821:H823"/>
    <mergeCell ref="A821:A823"/>
    <mergeCell ref="A824:A825"/>
    <mergeCell ref="B824:H825"/>
    <mergeCell ref="I824:J825"/>
    <mergeCell ref="A826:A827"/>
    <mergeCell ref="A661:C663"/>
    <mergeCell ref="A684:C685"/>
    <mergeCell ref="G894:J895"/>
    <mergeCell ref="G896:J897"/>
    <mergeCell ref="A894:F895"/>
    <mergeCell ref="A896:F897"/>
    <mergeCell ref="F724:F725"/>
    <mergeCell ref="G724:G725"/>
    <mergeCell ref="A720:B721"/>
    <mergeCell ref="C720:C721"/>
    <mergeCell ref="F720:F721"/>
    <mergeCell ref="G720:G721"/>
    <mergeCell ref="A722:B723"/>
    <mergeCell ref="C722:C723"/>
    <mergeCell ref="A869:J872"/>
    <mergeCell ref="A873:J881"/>
    <mergeCell ref="A855:J863"/>
    <mergeCell ref="G722:G723"/>
    <mergeCell ref="F693:G694"/>
    <mergeCell ref="H693:I694"/>
    <mergeCell ref="D695:E696"/>
    <mergeCell ref="F695:G696"/>
    <mergeCell ref="H695:I696"/>
    <mergeCell ref="H711:I713"/>
    <mergeCell ref="A562:B563"/>
    <mergeCell ref="C562:D563"/>
    <mergeCell ref="E562:F563"/>
    <mergeCell ref="G562:H563"/>
    <mergeCell ref="I562:J563"/>
    <mergeCell ref="A718:B719"/>
    <mergeCell ref="C718:C719"/>
    <mergeCell ref="F718:F719"/>
    <mergeCell ref="G718:G719"/>
    <mergeCell ref="A620:J623"/>
    <mergeCell ref="A698:J699"/>
    <mergeCell ref="A704:J707"/>
    <mergeCell ref="C711:C713"/>
    <mergeCell ref="A700:J703"/>
    <mergeCell ref="D679:E681"/>
    <mergeCell ref="F679:G681"/>
    <mergeCell ref="H679:I681"/>
    <mergeCell ref="D688:E690"/>
    <mergeCell ref="F688:G690"/>
    <mergeCell ref="H688:I690"/>
    <mergeCell ref="D691:E692"/>
    <mergeCell ref="F691:G692"/>
    <mergeCell ref="H691:I692"/>
    <mergeCell ref="D693:E694"/>
    <mergeCell ref="D664:E665"/>
    <mergeCell ref="F664:G665"/>
    <mergeCell ref="H664:I665"/>
    <mergeCell ref="D666:E667"/>
    <mergeCell ref="F666:G667"/>
    <mergeCell ref="H666:I667"/>
    <mergeCell ref="D668:E672"/>
    <mergeCell ref="F668:G672"/>
    <mergeCell ref="H668:I672"/>
    <mergeCell ref="B826:H827"/>
    <mergeCell ref="I826:J827"/>
    <mergeCell ref="A828:A830"/>
    <mergeCell ref="B828:H830"/>
    <mergeCell ref="I828:J830"/>
    <mergeCell ref="B831:H833"/>
    <mergeCell ref="I831:J833"/>
    <mergeCell ref="A834:A835"/>
    <mergeCell ref="B834:H835"/>
    <mergeCell ref="I834:J835"/>
    <mergeCell ref="A612:B614"/>
    <mergeCell ref="C612:F614"/>
    <mergeCell ref="G612:H614"/>
    <mergeCell ref="I612:J614"/>
    <mergeCell ref="A615:B617"/>
    <mergeCell ref="C615:F617"/>
    <mergeCell ref="G615:H617"/>
    <mergeCell ref="I615:J617"/>
    <mergeCell ref="A754:J756"/>
    <mergeCell ref="D682:E683"/>
    <mergeCell ref="F682:G683"/>
    <mergeCell ref="H682:I683"/>
    <mergeCell ref="D684:E685"/>
    <mergeCell ref="F684:G685"/>
    <mergeCell ref="H684:I685"/>
    <mergeCell ref="D673:E675"/>
    <mergeCell ref="F673:G675"/>
    <mergeCell ref="H673:I675"/>
    <mergeCell ref="F661:G663"/>
    <mergeCell ref="H661:I663"/>
    <mergeCell ref="D647:E648"/>
    <mergeCell ref="F647:G648"/>
    <mergeCell ref="H647:I648"/>
    <mergeCell ref="D649:E651"/>
    <mergeCell ref="I821:J823"/>
    <mergeCell ref="D676:E678"/>
    <mergeCell ref="F676:G678"/>
    <mergeCell ref="H676:I678"/>
    <mergeCell ref="G711:G713"/>
    <mergeCell ref="A603:B605"/>
    <mergeCell ref="C603:F605"/>
    <mergeCell ref="G603:H605"/>
    <mergeCell ref="I603:J605"/>
    <mergeCell ref="A606:B608"/>
    <mergeCell ref="C606:F608"/>
    <mergeCell ref="G606:H608"/>
    <mergeCell ref="I606:J608"/>
    <mergeCell ref="A609:B611"/>
    <mergeCell ref="C609:F611"/>
    <mergeCell ref="G609:H611"/>
    <mergeCell ref="I609:J611"/>
    <mergeCell ref="D654:E656"/>
    <mergeCell ref="F654:G656"/>
    <mergeCell ref="H654:I656"/>
    <mergeCell ref="D657:E658"/>
    <mergeCell ref="F657:G658"/>
    <mergeCell ref="H657:I658"/>
    <mergeCell ref="D661:E663"/>
    <mergeCell ref="A594:B596"/>
    <mergeCell ref="C594:F596"/>
    <mergeCell ref="G594:H596"/>
    <mergeCell ref="I594:J596"/>
    <mergeCell ref="A597:B599"/>
    <mergeCell ref="C597:F599"/>
    <mergeCell ref="G597:H599"/>
    <mergeCell ref="I597:J599"/>
    <mergeCell ref="A600:B602"/>
    <mergeCell ref="C600:F602"/>
    <mergeCell ref="G600:H602"/>
    <mergeCell ref="I600:J602"/>
    <mergeCell ref="A591:B593"/>
    <mergeCell ref="C591:F593"/>
    <mergeCell ref="G591:H593"/>
    <mergeCell ref="I591:J593"/>
    <mergeCell ref="C586:F587"/>
    <mergeCell ref="A575:B587"/>
    <mergeCell ref="G575:H576"/>
    <mergeCell ref="G577:H578"/>
    <mergeCell ref="G586:H587"/>
    <mergeCell ref="G579:H582"/>
    <mergeCell ref="G583:H585"/>
    <mergeCell ref="C577:F578"/>
    <mergeCell ref="C579:F582"/>
    <mergeCell ref="C583:F585"/>
    <mergeCell ref="I575:J576"/>
    <mergeCell ref="I577:J578"/>
    <mergeCell ref="I579:J582"/>
    <mergeCell ref="I583:J585"/>
    <mergeCell ref="I586:J587"/>
    <mergeCell ref="A588:B590"/>
    <mergeCell ref="C588:F590"/>
    <mergeCell ref="G588:H590"/>
    <mergeCell ref="I588:J590"/>
    <mergeCell ref="F649:G651"/>
    <mergeCell ref="H649:I651"/>
    <mergeCell ref="D652:E653"/>
    <mergeCell ref="F652:G653"/>
    <mergeCell ref="H652:I653"/>
    <mergeCell ref="A634:J635"/>
    <mergeCell ref="D638:E640"/>
    <mergeCell ref="F638:G640"/>
    <mergeCell ref="H638:I640"/>
    <mergeCell ref="D641:E643"/>
    <mergeCell ref="F641:G643"/>
    <mergeCell ref="H641:I643"/>
    <mergeCell ref="D644:E646"/>
    <mergeCell ref="F644:G646"/>
    <mergeCell ref="H644:I646"/>
    <mergeCell ref="A624:J629"/>
    <mergeCell ref="G546:H547"/>
    <mergeCell ref="I546:J547"/>
    <mergeCell ref="G548:H549"/>
    <mergeCell ref="I548:J549"/>
    <mergeCell ref="G550:H551"/>
    <mergeCell ref="I550:J551"/>
    <mergeCell ref="G552:H553"/>
    <mergeCell ref="I552:J553"/>
    <mergeCell ref="G554:H555"/>
    <mergeCell ref="I554:J555"/>
    <mergeCell ref="E546:F547"/>
    <mergeCell ref="E548:F549"/>
    <mergeCell ref="E550:F551"/>
    <mergeCell ref="E552:F553"/>
    <mergeCell ref="E554:F555"/>
    <mergeCell ref="E556:F557"/>
    <mergeCell ref="A566:J571"/>
    <mergeCell ref="A573:B574"/>
    <mergeCell ref="C573:F574"/>
    <mergeCell ref="G573:H574"/>
    <mergeCell ref="C560:D561"/>
    <mergeCell ref="I573:J574"/>
    <mergeCell ref="C575:F576"/>
    <mergeCell ref="I558:J559"/>
    <mergeCell ref="E560:F561"/>
    <mergeCell ref="A546:B547"/>
    <mergeCell ref="A548:B549"/>
    <mergeCell ref="A550:B551"/>
    <mergeCell ref="A552:B553"/>
    <mergeCell ref="A554:B555"/>
    <mergeCell ref="A556:B557"/>
    <mergeCell ref="A558:B559"/>
    <mergeCell ref="A560:B561"/>
    <mergeCell ref="C546:D547"/>
    <mergeCell ref="C548:D549"/>
    <mergeCell ref="C550:D551"/>
    <mergeCell ref="C552:D553"/>
    <mergeCell ref="C554:D555"/>
    <mergeCell ref="C556:D557"/>
    <mergeCell ref="C558:D559"/>
    <mergeCell ref="G560:H561"/>
    <mergeCell ref="I560:J561"/>
    <mergeCell ref="D354:E356"/>
    <mergeCell ref="F354:G356"/>
    <mergeCell ref="H354:I356"/>
    <mergeCell ref="D357:E359"/>
    <mergeCell ref="F357:G359"/>
    <mergeCell ref="H357:I359"/>
    <mergeCell ref="D343:E345"/>
    <mergeCell ref="F343:G345"/>
    <mergeCell ref="H343:I345"/>
    <mergeCell ref="D346:E349"/>
    <mergeCell ref="F346:G349"/>
    <mergeCell ref="H346:I349"/>
    <mergeCell ref="D350:E353"/>
    <mergeCell ref="F350:G353"/>
    <mergeCell ref="H350:I353"/>
    <mergeCell ref="D335:E337"/>
    <mergeCell ref="F335:G337"/>
    <mergeCell ref="H335:I337"/>
    <mergeCell ref="D338:E339"/>
    <mergeCell ref="F338:G339"/>
    <mergeCell ref="H338:I339"/>
    <mergeCell ref="D340:E342"/>
    <mergeCell ref="F340:G342"/>
    <mergeCell ref="H340:I342"/>
    <mergeCell ref="D328:E329"/>
    <mergeCell ref="F328:G329"/>
    <mergeCell ref="H328:I329"/>
    <mergeCell ref="D330:E331"/>
    <mergeCell ref="F330:G331"/>
    <mergeCell ref="H330:I331"/>
    <mergeCell ref="D332:E334"/>
    <mergeCell ref="F332:G334"/>
    <mergeCell ref="H332:I334"/>
    <mergeCell ref="A124:J126"/>
    <mergeCell ref="E127:F127"/>
    <mergeCell ref="D135:I135"/>
    <mergeCell ref="D168:F169"/>
    <mergeCell ref="G168:I169"/>
    <mergeCell ref="D170:F172"/>
    <mergeCell ref="G170:I172"/>
    <mergeCell ref="E150:I150"/>
    <mergeCell ref="A162:I163"/>
    <mergeCell ref="D138:I138"/>
    <mergeCell ref="E153:I153"/>
    <mergeCell ref="D166:F167"/>
    <mergeCell ref="G166:I167"/>
    <mergeCell ref="F115:I115"/>
    <mergeCell ref="A111:I113"/>
    <mergeCell ref="D107:I107"/>
    <mergeCell ref="D101:I103"/>
    <mergeCell ref="D105:I105"/>
    <mergeCell ref="A117:J118"/>
    <mergeCell ref="A93:J100"/>
    <mergeCell ref="E119:F119"/>
    <mergeCell ref="E121:F121"/>
    <mergeCell ref="D11:I13"/>
    <mergeCell ref="A20:I24"/>
    <mergeCell ref="A25:I27"/>
    <mergeCell ref="A28:I32"/>
    <mergeCell ref="A33:I37"/>
    <mergeCell ref="C55:J55"/>
    <mergeCell ref="C53:J53"/>
    <mergeCell ref="A38:I43"/>
    <mergeCell ref="A45:I46"/>
    <mergeCell ref="C57:J57"/>
    <mergeCell ref="C60:I60"/>
    <mergeCell ref="C62:I62"/>
    <mergeCell ref="A227:J232"/>
    <mergeCell ref="D235:E238"/>
    <mergeCell ref="F235:G238"/>
    <mergeCell ref="H235:I238"/>
    <mergeCell ref="F221:I223"/>
    <mergeCell ref="C65:I66"/>
    <mergeCell ref="E68:F68"/>
    <mergeCell ref="D79:I80"/>
    <mergeCell ref="D82:I83"/>
    <mergeCell ref="D142:I143"/>
    <mergeCell ref="E69:F69"/>
    <mergeCell ref="E70:F70"/>
    <mergeCell ref="E74:F74"/>
    <mergeCell ref="E72:F72"/>
    <mergeCell ref="D76:I77"/>
    <mergeCell ref="D130:I130"/>
    <mergeCell ref="A132:J133"/>
    <mergeCell ref="A195:J202"/>
    <mergeCell ref="A203:J204"/>
    <mergeCell ref="D85:I85"/>
    <mergeCell ref="D87:I87"/>
    <mergeCell ref="D243:E245"/>
    <mergeCell ref="F243:G245"/>
    <mergeCell ref="H243:I245"/>
    <mergeCell ref="D257:E259"/>
    <mergeCell ref="F257:G259"/>
    <mergeCell ref="H257:I259"/>
    <mergeCell ref="D246:E248"/>
    <mergeCell ref="F246:G248"/>
    <mergeCell ref="H246:I248"/>
    <mergeCell ref="D249:E252"/>
    <mergeCell ref="F249:G252"/>
    <mergeCell ref="H249:I252"/>
    <mergeCell ref="D260:E262"/>
    <mergeCell ref="F260:G262"/>
    <mergeCell ref="H260:I262"/>
    <mergeCell ref="D253:E254"/>
    <mergeCell ref="F253:G254"/>
    <mergeCell ref="H253:I254"/>
    <mergeCell ref="D255:E256"/>
    <mergeCell ref="F255:G256"/>
    <mergeCell ref="H255:I256"/>
    <mergeCell ref="D268:E270"/>
    <mergeCell ref="F268:G270"/>
    <mergeCell ref="H268:I270"/>
    <mergeCell ref="D271:E274"/>
    <mergeCell ref="F271:G274"/>
    <mergeCell ref="H271:I274"/>
    <mergeCell ref="D263:E264"/>
    <mergeCell ref="F263:G264"/>
    <mergeCell ref="H263:I264"/>
    <mergeCell ref="D265:E267"/>
    <mergeCell ref="F265:G267"/>
    <mergeCell ref="H265:I267"/>
    <mergeCell ref="D275:E278"/>
    <mergeCell ref="F275:G278"/>
    <mergeCell ref="H275:I278"/>
    <mergeCell ref="D279:E282"/>
    <mergeCell ref="F279:G282"/>
    <mergeCell ref="H279:I282"/>
    <mergeCell ref="D283:E288"/>
    <mergeCell ref="F283:G288"/>
    <mergeCell ref="H283:I288"/>
    <mergeCell ref="D289:E291"/>
    <mergeCell ref="F289:G291"/>
    <mergeCell ref="H289:I291"/>
    <mergeCell ref="A308:J309"/>
    <mergeCell ref="D310:E313"/>
    <mergeCell ref="F310:G313"/>
    <mergeCell ref="H310:I313"/>
    <mergeCell ref="D314:E317"/>
    <mergeCell ref="F314:G317"/>
    <mergeCell ref="H314:I317"/>
    <mergeCell ref="A304:J305"/>
    <mergeCell ref="A306:I306"/>
    <mergeCell ref="A296:J302"/>
    <mergeCell ref="D318:E320"/>
    <mergeCell ref="F318:G320"/>
    <mergeCell ref="H318:I320"/>
    <mergeCell ref="D321:E323"/>
    <mergeCell ref="F321:G323"/>
    <mergeCell ref="H321:I323"/>
    <mergeCell ref="I397:J398"/>
    <mergeCell ref="I399:J400"/>
    <mergeCell ref="D380:F383"/>
    <mergeCell ref="G380:I383"/>
    <mergeCell ref="A386:J392"/>
    <mergeCell ref="A395:C396"/>
    <mergeCell ref="D395:E396"/>
    <mergeCell ref="F395:H396"/>
    <mergeCell ref="I395:J396"/>
    <mergeCell ref="F399:H400"/>
    <mergeCell ref="D397:E398"/>
    <mergeCell ref="D399:E400"/>
    <mergeCell ref="F397:H398"/>
    <mergeCell ref="A399:C400"/>
    <mergeCell ref="A358:C359"/>
    <mergeCell ref="D324:E327"/>
    <mergeCell ref="F324:G327"/>
    <mergeCell ref="H324:I327"/>
    <mergeCell ref="A459:J460"/>
    <mergeCell ref="A461:J465"/>
    <mergeCell ref="A430:D431"/>
    <mergeCell ref="E430:F431"/>
    <mergeCell ref="G430:J431"/>
    <mergeCell ref="A432:D433"/>
    <mergeCell ref="E432:F433"/>
    <mergeCell ref="G432:J433"/>
    <mergeCell ref="A434:D435"/>
    <mergeCell ref="E434:F435"/>
    <mergeCell ref="G434:J435"/>
    <mergeCell ref="A442:D443"/>
    <mergeCell ref="E442:F443"/>
    <mergeCell ref="G442:J443"/>
    <mergeCell ref="A444:D445"/>
    <mergeCell ref="E444:F445"/>
    <mergeCell ref="G444:J445"/>
    <mergeCell ref="A446:D447"/>
    <mergeCell ref="E446:F447"/>
    <mergeCell ref="G446:J447"/>
    <mergeCell ref="A448:D449"/>
    <mergeCell ref="E448:F449"/>
    <mergeCell ref="A440:D441"/>
    <mergeCell ref="A474:B475"/>
    <mergeCell ref="A476:B477"/>
    <mergeCell ref="A478:B479"/>
    <mergeCell ref="A480:B481"/>
    <mergeCell ref="A482:B483"/>
    <mergeCell ref="A484:B485"/>
    <mergeCell ref="C474:C475"/>
    <mergeCell ref="F474:F475"/>
    <mergeCell ref="G474:G475"/>
    <mergeCell ref="C476:C477"/>
    <mergeCell ref="C478:C479"/>
    <mergeCell ref="C480:C481"/>
    <mergeCell ref="C482:C483"/>
    <mergeCell ref="C484:C485"/>
    <mergeCell ref="F476:F477"/>
    <mergeCell ref="G476:G477"/>
    <mergeCell ref="G478:G479"/>
    <mergeCell ref="F478:F479"/>
    <mergeCell ref="F480:F481"/>
    <mergeCell ref="F482:F483"/>
    <mergeCell ref="F484:F485"/>
    <mergeCell ref="G480:G481"/>
    <mergeCell ref="G482:G483"/>
    <mergeCell ref="G484:G485"/>
    <mergeCell ref="A487:J488"/>
    <mergeCell ref="A518:J519"/>
    <mergeCell ref="A520:I520"/>
    <mergeCell ref="A514:J515"/>
    <mergeCell ref="A516:I516"/>
    <mergeCell ref="A512:I512"/>
    <mergeCell ref="A509:I509"/>
    <mergeCell ref="A504:J505"/>
    <mergeCell ref="A731:J732"/>
    <mergeCell ref="A541:B543"/>
    <mergeCell ref="E558:F559"/>
    <mergeCell ref="G541:H543"/>
    <mergeCell ref="I541:J543"/>
    <mergeCell ref="C541:F541"/>
    <mergeCell ref="C542:D543"/>
    <mergeCell ref="E542:F543"/>
    <mergeCell ref="A544:B545"/>
    <mergeCell ref="E544:F545"/>
    <mergeCell ref="G544:H545"/>
    <mergeCell ref="I544:J545"/>
    <mergeCell ref="C544:D545"/>
    <mergeCell ref="G556:H557"/>
    <mergeCell ref="I556:J557"/>
    <mergeCell ref="G558:H559"/>
    <mergeCell ref="A738:D739"/>
    <mergeCell ref="E738:G739"/>
    <mergeCell ref="H738:I739"/>
    <mergeCell ref="A728:J730"/>
    <mergeCell ref="A714:B715"/>
    <mergeCell ref="C714:C715"/>
    <mergeCell ref="F714:F715"/>
    <mergeCell ref="G714:G715"/>
    <mergeCell ref="A716:B717"/>
    <mergeCell ref="C716:C717"/>
    <mergeCell ref="F716:F717"/>
    <mergeCell ref="G716:G717"/>
    <mergeCell ref="A724:B725"/>
    <mergeCell ref="C724:C725"/>
    <mergeCell ref="F722:F723"/>
    <mergeCell ref="A736:J736"/>
    <mergeCell ref="H740:I741"/>
    <mergeCell ref="H742:I743"/>
    <mergeCell ref="H744:I745"/>
    <mergeCell ref="H746:I747"/>
    <mergeCell ref="H748:I749"/>
    <mergeCell ref="H750:I751"/>
    <mergeCell ref="A740:D741"/>
    <mergeCell ref="A742:D743"/>
    <mergeCell ref="A744:D745"/>
    <mergeCell ref="A746:D747"/>
    <mergeCell ref="A748:D749"/>
    <mergeCell ref="A750:D751"/>
    <mergeCell ref="E740:G741"/>
    <mergeCell ref="E742:G743"/>
    <mergeCell ref="E744:G745"/>
    <mergeCell ref="E746:G747"/>
    <mergeCell ref="E748:G749"/>
    <mergeCell ref="E750:G751"/>
    <mergeCell ref="A852:J854"/>
    <mergeCell ref="A864:E864"/>
    <mergeCell ref="F864:J864"/>
    <mergeCell ref="A865:E868"/>
    <mergeCell ref="F865:J868"/>
    <mergeCell ref="A757:J759"/>
    <mergeCell ref="B764:I765"/>
    <mergeCell ref="A769:J772"/>
    <mergeCell ref="A773:J774"/>
    <mergeCell ref="A776:G777"/>
    <mergeCell ref="H776:J777"/>
    <mergeCell ref="A778:G780"/>
    <mergeCell ref="A790:C791"/>
    <mergeCell ref="A792:C794"/>
    <mergeCell ref="A795:C796"/>
    <mergeCell ref="D790:J791"/>
    <mergeCell ref="D792:J794"/>
    <mergeCell ref="D795:J796"/>
    <mergeCell ref="H778:J780"/>
    <mergeCell ref="A781:G783"/>
    <mergeCell ref="H781:J783"/>
    <mergeCell ref="A784:C789"/>
    <mergeCell ref="D784:J789"/>
    <mergeCell ref="A831:A833"/>
    <mergeCell ref="A958:F958"/>
    <mergeCell ref="A959:F962"/>
    <mergeCell ref="G958:J958"/>
    <mergeCell ref="G959:J962"/>
    <mergeCell ref="A949:F951"/>
    <mergeCell ref="A952:F954"/>
    <mergeCell ref="A955:F957"/>
    <mergeCell ref="G900:J904"/>
    <mergeCell ref="H941:J943"/>
    <mergeCell ref="G905:G910"/>
    <mergeCell ref="G911:G913"/>
    <mergeCell ref="H905:J910"/>
    <mergeCell ref="H929:J931"/>
    <mergeCell ref="A932:F937"/>
    <mergeCell ref="G932:G937"/>
    <mergeCell ref="H932:J937"/>
    <mergeCell ref="A938:F940"/>
    <mergeCell ref="G938:G940"/>
    <mergeCell ref="H938:J940"/>
    <mergeCell ref="G952:J954"/>
    <mergeCell ref="A941:F943"/>
    <mergeCell ref="A944:F948"/>
    <mergeCell ref="G955:J957"/>
    <mergeCell ref="A882:E882"/>
    <mergeCell ref="F882:J882"/>
    <mergeCell ref="A883:E886"/>
    <mergeCell ref="F883:J886"/>
    <mergeCell ref="G941:G943"/>
    <mergeCell ref="G944:G948"/>
    <mergeCell ref="G914:G919"/>
    <mergeCell ref="H914:J919"/>
    <mergeCell ref="G920:G922"/>
    <mergeCell ref="H920:J922"/>
    <mergeCell ref="A900:F904"/>
    <mergeCell ref="A905:F910"/>
    <mergeCell ref="A911:F913"/>
    <mergeCell ref="A914:F919"/>
    <mergeCell ref="A920:F922"/>
    <mergeCell ref="H911:J913"/>
    <mergeCell ref="H944:J948"/>
    <mergeCell ref="A891:F893"/>
    <mergeCell ref="G891:J893"/>
    <mergeCell ref="A923:F928"/>
    <mergeCell ref="G923:G928"/>
    <mergeCell ref="H923:J928"/>
    <mergeCell ref="A929:F931"/>
    <mergeCell ref="G929:G931"/>
    <mergeCell ref="A966:J968"/>
    <mergeCell ref="A969:C970"/>
    <mergeCell ref="D969:G970"/>
    <mergeCell ref="H969:J970"/>
    <mergeCell ref="A971:C972"/>
    <mergeCell ref="D971:G972"/>
    <mergeCell ref="H971:J972"/>
    <mergeCell ref="A973:C974"/>
    <mergeCell ref="D973:G974"/>
    <mergeCell ref="H973:J974"/>
    <mergeCell ref="A975:C976"/>
    <mergeCell ref="D975:G976"/>
    <mergeCell ref="H975:J976"/>
    <mergeCell ref="A977:C978"/>
    <mergeCell ref="D977:G978"/>
    <mergeCell ref="H977:J978"/>
    <mergeCell ref="A979:C980"/>
    <mergeCell ref="D979:G980"/>
    <mergeCell ref="H979:J980"/>
    <mergeCell ref="A981:C982"/>
    <mergeCell ref="D981:G982"/>
    <mergeCell ref="H981:J982"/>
    <mergeCell ref="A983:C984"/>
    <mergeCell ref="D983:G984"/>
    <mergeCell ref="H983:J984"/>
    <mergeCell ref="A985:C986"/>
    <mergeCell ref="D985:G986"/>
    <mergeCell ref="H985:J986"/>
    <mergeCell ref="A1017:B1018"/>
    <mergeCell ref="C1017:E1018"/>
    <mergeCell ref="F1017:H1018"/>
    <mergeCell ref="I1017:J1018"/>
    <mergeCell ref="A987:C988"/>
    <mergeCell ref="D987:G988"/>
    <mergeCell ref="H987:J988"/>
    <mergeCell ref="A989:C990"/>
    <mergeCell ref="D989:G990"/>
    <mergeCell ref="H989:J990"/>
    <mergeCell ref="A991:C992"/>
    <mergeCell ref="D991:G992"/>
    <mergeCell ref="H991:J992"/>
    <mergeCell ref="A1035:B1036"/>
    <mergeCell ref="C1035:E1036"/>
    <mergeCell ref="F1035:H1036"/>
    <mergeCell ref="I1035:J1036"/>
    <mergeCell ref="A1027:B1028"/>
    <mergeCell ref="C1027:E1028"/>
    <mergeCell ref="F1027:H1028"/>
    <mergeCell ref="I1027:J1028"/>
    <mergeCell ref="A993:C994"/>
    <mergeCell ref="D993:G994"/>
    <mergeCell ref="H993:J994"/>
    <mergeCell ref="A995:C996"/>
    <mergeCell ref="D995:G996"/>
    <mergeCell ref="H995:J996"/>
    <mergeCell ref="A997:C998"/>
    <mergeCell ref="D997:G998"/>
    <mergeCell ref="H997:J998"/>
    <mergeCell ref="A999:C1000"/>
    <mergeCell ref="D999:G1000"/>
    <mergeCell ref="H999:J1000"/>
    <mergeCell ref="A1001:C1002"/>
    <mergeCell ref="D1001:G1002"/>
    <mergeCell ref="H1001:J1002"/>
    <mergeCell ref="A1006:J1008"/>
    <mergeCell ref="A1019:B1020"/>
    <mergeCell ref="C1019:E1020"/>
    <mergeCell ref="F1019:H1020"/>
    <mergeCell ref="I1019:J1020"/>
    <mergeCell ref="A1037:B1038"/>
    <mergeCell ref="C1037:E1038"/>
    <mergeCell ref="F1037:H1038"/>
    <mergeCell ref="I1037:J1038"/>
    <mergeCell ref="A1039:B1040"/>
    <mergeCell ref="C1039:E1040"/>
    <mergeCell ref="F1039:H1040"/>
    <mergeCell ref="I1039:J1040"/>
    <mergeCell ref="A1029:B1030"/>
    <mergeCell ref="C1029:E1030"/>
    <mergeCell ref="F1029:H1030"/>
    <mergeCell ref="I1029:J1030"/>
    <mergeCell ref="A1031:B1032"/>
    <mergeCell ref="C1031:E1032"/>
    <mergeCell ref="F1031:H1032"/>
    <mergeCell ref="I1031:J1032"/>
    <mergeCell ref="A1033:B1034"/>
    <mergeCell ref="C1033:E1034"/>
    <mergeCell ref="F1033:H1034"/>
    <mergeCell ref="I1033:J1034"/>
    <mergeCell ref="A1023:B1024"/>
    <mergeCell ref="C1023:E1024"/>
    <mergeCell ref="F1023:H1024"/>
    <mergeCell ref="I1023:J1024"/>
    <mergeCell ref="A1025:B1026"/>
    <mergeCell ref="C1025:E1026"/>
    <mergeCell ref="F1025:H1026"/>
    <mergeCell ref="I1025:J1026"/>
    <mergeCell ref="A1021:B1022"/>
    <mergeCell ref="C1021:E1022"/>
    <mergeCell ref="F1021:H1022"/>
    <mergeCell ref="I1021:J1022"/>
    <mergeCell ref="A1041:B1042"/>
    <mergeCell ref="C1041:E1042"/>
    <mergeCell ref="F1041:H1042"/>
    <mergeCell ref="I1041:J1042"/>
    <mergeCell ref="A1043:B1044"/>
    <mergeCell ref="C1043:E1044"/>
    <mergeCell ref="F1043:H1044"/>
    <mergeCell ref="I1043:J1044"/>
    <mergeCell ref="A1009:B1010"/>
    <mergeCell ref="C1009:E1010"/>
    <mergeCell ref="F1009:H1010"/>
    <mergeCell ref="I1009:J1010"/>
    <mergeCell ref="A1011:B1012"/>
    <mergeCell ref="C1011:E1012"/>
    <mergeCell ref="F1011:H1012"/>
    <mergeCell ref="I1011:J1012"/>
    <mergeCell ref="A1013:B1014"/>
    <mergeCell ref="C1013:E1014"/>
    <mergeCell ref="F1013:H1014"/>
    <mergeCell ref="I1013:J1014"/>
    <mergeCell ref="A1015:B1016"/>
    <mergeCell ref="C1015:E1016"/>
    <mergeCell ref="F1015:H1016"/>
    <mergeCell ref="I1015:J1016"/>
    <mergeCell ref="A1048:J1050"/>
    <mergeCell ref="A1051:C1052"/>
    <mergeCell ref="D1051:G1052"/>
    <mergeCell ref="H1051:J1052"/>
    <mergeCell ref="A1053:C1054"/>
    <mergeCell ref="D1053:G1054"/>
    <mergeCell ref="H1053:J1054"/>
    <mergeCell ref="A1055:C1056"/>
    <mergeCell ref="D1055:G1056"/>
    <mergeCell ref="H1055:J1056"/>
    <mergeCell ref="A1057:C1058"/>
    <mergeCell ref="D1057:G1058"/>
    <mergeCell ref="H1057:J1058"/>
    <mergeCell ref="A1059:C1060"/>
    <mergeCell ref="D1059:G1060"/>
    <mergeCell ref="H1059:J1060"/>
    <mergeCell ref="A1061:C1062"/>
    <mergeCell ref="D1061:G1062"/>
    <mergeCell ref="H1061:J1062"/>
    <mergeCell ref="A1083:C1084"/>
    <mergeCell ref="D1083:G1084"/>
    <mergeCell ref="H1083:J1084"/>
    <mergeCell ref="A1075:C1076"/>
    <mergeCell ref="D1075:G1076"/>
    <mergeCell ref="H1075:J1076"/>
    <mergeCell ref="A1077:C1078"/>
    <mergeCell ref="D1077:G1078"/>
    <mergeCell ref="H1077:J1078"/>
    <mergeCell ref="A1079:C1080"/>
    <mergeCell ref="D1079:G1080"/>
    <mergeCell ref="H1079:J1080"/>
    <mergeCell ref="A1081:C1082"/>
    <mergeCell ref="D1081:G1082"/>
    <mergeCell ref="H1081:J1082"/>
    <mergeCell ref="H1071:J1072"/>
    <mergeCell ref="A1073:C1074"/>
    <mergeCell ref="D1073:G1074"/>
    <mergeCell ref="H1073:J1074"/>
    <mergeCell ref="A1063:C1064"/>
    <mergeCell ref="D1063:G1064"/>
    <mergeCell ref="H1063:J1064"/>
    <mergeCell ref="A1065:C1066"/>
    <mergeCell ref="D1065:G1066"/>
    <mergeCell ref="H1065:J1066"/>
    <mergeCell ref="A1067:C1068"/>
    <mergeCell ref="D1067:G1068"/>
    <mergeCell ref="H1067:J1068"/>
    <mergeCell ref="A1069:C1070"/>
    <mergeCell ref="D1069:G1070"/>
    <mergeCell ref="H1069:J1070"/>
    <mergeCell ref="A1071:C1072"/>
    <mergeCell ref="D1071:G1072"/>
    <mergeCell ref="A407:H409"/>
    <mergeCell ref="I407:J409"/>
    <mergeCell ref="A411:J413"/>
    <mergeCell ref="A414:J417"/>
    <mergeCell ref="A397:C398"/>
    <mergeCell ref="G366:I367"/>
    <mergeCell ref="D366:F367"/>
    <mergeCell ref="E440:F441"/>
    <mergeCell ref="G440:J441"/>
    <mergeCell ref="A418:J420"/>
    <mergeCell ref="A423:D425"/>
    <mergeCell ref="G423:J425"/>
    <mergeCell ref="E423:F425"/>
    <mergeCell ref="A426:D427"/>
    <mergeCell ref="G426:J427"/>
    <mergeCell ref="E426:F427"/>
    <mergeCell ref="A428:D429"/>
    <mergeCell ref="E428:F429"/>
    <mergeCell ref="G428:J429"/>
    <mergeCell ref="D405:E406"/>
    <mergeCell ref="A898:F899"/>
    <mergeCell ref="G898:J899"/>
    <mergeCell ref="A289:C291"/>
    <mergeCell ref="G448:J449"/>
    <mergeCell ref="A450:D451"/>
    <mergeCell ref="E450:F451"/>
    <mergeCell ref="G450:J451"/>
    <mergeCell ref="A452:D453"/>
    <mergeCell ref="E452:F453"/>
    <mergeCell ref="G452:J453"/>
    <mergeCell ref="A454:D455"/>
    <mergeCell ref="E454:F455"/>
    <mergeCell ref="G454:J455"/>
    <mergeCell ref="A293:J295"/>
    <mergeCell ref="A436:D437"/>
    <mergeCell ref="E436:F437"/>
    <mergeCell ref="G436:J437"/>
    <mergeCell ref="A438:D439"/>
    <mergeCell ref="E438:F439"/>
    <mergeCell ref="G438:J439"/>
    <mergeCell ref="A815:I815"/>
    <mergeCell ref="I401:J402"/>
    <mergeCell ref="I403:J404"/>
    <mergeCell ref="I405:J406"/>
  </mergeCells>
  <conditionalFormatting sqref="A805">
    <cfRule type="expression" dxfId="33" priority="29">
      <formula>$A$805="No"</formula>
    </cfRule>
  </conditionalFormatting>
  <conditionalFormatting sqref="A808">
    <cfRule type="expression" dxfId="32" priority="28">
      <formula>$A$808="No"</formula>
    </cfRule>
  </conditionalFormatting>
  <conditionalFormatting sqref="A740:I749 A750:G751">
    <cfRule type="expression" dxfId="31" priority="39">
      <formula>OR($A$733="", $A$733 = "No financial support other than Music and Dance Scheme")</formula>
    </cfRule>
  </conditionalFormatting>
  <conditionalFormatting sqref="A544:J563">
    <cfRule type="expression" dxfId="30" priority="48">
      <formula>AND( OR($A$506="", $A$506="No"), OR($A$528="", $A$528="No"), OR($A$532="", $A$532="No") )</formula>
    </cfRule>
  </conditionalFormatting>
  <conditionalFormatting sqref="A821:J845 A851:J886 A889 A891:J893 A894:F899 A898:J904 A905:G940 A941 G941:J948 A944 A949:J954 A955:G955 A956:F957 A958:J962">
    <cfRule type="expression" dxfId="29" priority="26">
      <formula>$A$815="No"</formula>
    </cfRule>
  </conditionalFormatting>
  <conditionalFormatting sqref="D239:G242 D253:G288">
    <cfRule type="expression" dxfId="28" priority="34">
      <formula>$D$170="Foster Care"</formula>
    </cfRule>
  </conditionalFormatting>
  <conditionalFormatting sqref="D173:I193">
    <cfRule type="expression" dxfId="27" priority="35">
      <formula>$D$170="Foster Care"</formula>
    </cfRule>
  </conditionalFormatting>
  <conditionalFormatting sqref="D314:I359">
    <cfRule type="expression" dxfId="26" priority="51">
      <formula>$A$306&lt;&gt;"Yes"</formula>
    </cfRule>
  </conditionalFormatting>
  <conditionalFormatting sqref="D368:I383">
    <cfRule type="expression" dxfId="25" priority="50">
      <formula>$A$363&lt;&gt;"Yes"</formula>
    </cfRule>
  </conditionalFormatting>
  <conditionalFormatting sqref="F213">
    <cfRule type="expression" dxfId="24" priority="53">
      <formula>$A$212&lt;&gt;"Yes"</formula>
    </cfRule>
  </conditionalFormatting>
  <conditionalFormatting sqref="F221:I223">
    <cfRule type="expression" dxfId="23" priority="52">
      <formula>$A$220&lt;&gt;"Yes"</formula>
    </cfRule>
  </conditionalFormatting>
  <conditionalFormatting sqref="G894:J897">
    <cfRule type="expression" dxfId="22" priority="1">
      <formula>$A$815="No"</formula>
    </cfRule>
    <cfRule type="expression" dxfId="21" priority="2">
      <formula>$G$891&lt;&gt;"Part year"</formula>
    </cfRule>
  </conditionalFormatting>
  <conditionalFormatting sqref="G898:J899">
    <cfRule type="expression" dxfId="20" priority="32">
      <formula>$G$891&lt;&gt;"Part year"</formula>
    </cfRule>
  </conditionalFormatting>
  <conditionalFormatting sqref="H905:J910">
    <cfRule type="expression" dxfId="19" priority="12">
      <formula>LOWER(G891)&lt;&gt;"full year"</formula>
    </cfRule>
  </conditionalFormatting>
  <conditionalFormatting sqref="H911:J913">
    <cfRule type="expression" dxfId="18" priority="11">
      <formula>LOWER(G891)&lt;&gt;"full year"</formula>
    </cfRule>
  </conditionalFormatting>
  <conditionalFormatting sqref="H914:J919">
    <cfRule type="expression" dxfId="17" priority="10">
      <formula>LOWER(G891)&lt;&gt;"full year"</formula>
    </cfRule>
  </conditionalFormatting>
  <conditionalFormatting sqref="H920:J922">
    <cfRule type="expression" dxfId="16" priority="9">
      <formula>LOWER(G891)&lt;&gt;"full year"</formula>
    </cfRule>
  </conditionalFormatting>
  <conditionalFormatting sqref="H923:J928">
    <cfRule type="expression" dxfId="15" priority="8">
      <formula>LOWER(G891)&lt;&gt;"part year"</formula>
    </cfRule>
  </conditionalFormatting>
  <conditionalFormatting sqref="H929:J931">
    <cfRule type="expression" dxfId="14" priority="7">
      <formula>LOWER(G891)&lt;&gt;"part year"</formula>
    </cfRule>
  </conditionalFormatting>
  <conditionalFormatting sqref="H932:J937">
    <cfRule type="expression" dxfId="13" priority="6">
      <formula>LOWER(G891)&lt;&gt;"part year"</formula>
    </cfRule>
  </conditionalFormatting>
  <conditionalFormatting sqref="H938:J940">
    <cfRule type="expression" dxfId="12" priority="5">
      <formula>LOWER(G891)&lt;&gt;"part year"</formula>
    </cfRule>
  </conditionalFormatting>
  <dataValidations count="29">
    <dataValidation type="list" allowBlank="1" showInputMessage="1" showErrorMessage="1" errorTitle="Error" error="Please select from the drop down menu." sqref="C60:I60" xr:uid="{DC82E2E5-9A93-445E-BD2B-1B4F2AB16B78}">
      <formula1>Sex_at_birth</formula1>
    </dataValidation>
    <dataValidation type="list" allowBlank="1" showInputMessage="1" showErrorMessage="1" errorTitle="Error" error="Please select from the drop down menu." sqref="C62:I62" xr:uid="{5E8FB626-B9EE-4964-A549-91D495D26175}">
      <formula1>Gender</formula1>
    </dataValidation>
    <dataValidation type="list" allowBlank="1" showInputMessage="1" showErrorMessage="1" errorTitle="Error" error="Please select from the drop down menu." sqref="E69:F69" xr:uid="{C4E81E4F-6952-4F77-9F1A-138DE80BB645}">
      <formula1>Month</formula1>
    </dataValidation>
    <dataValidation type="list" allowBlank="1" showInputMessage="1" showErrorMessage="1" errorTitle="Error" error="Please enter a valid date." sqref="E70:F70" xr:uid="{B515EC1B-10A3-4F26-BF2D-5B5376E9D75F}">
      <formula1>Day_31</formula1>
    </dataValidation>
    <dataValidation type="list" allowBlank="1" showInputMessage="1" showErrorMessage="1" errorTitle="Error" error="Please select from the drop down menu." sqref="C89 I89:J89" xr:uid="{0AFA07ED-5295-4FCF-8E82-4DA09BB2DBC0}">
      <formula1>Postcode_alpha</formula1>
    </dataValidation>
    <dataValidation type="list" allowBlank="1" showInputMessage="1" showErrorMessage="1" errorTitle="Error" error="Please select from the drop down menu." sqref="D89" xr:uid="{96D86198-3D79-40E5-9041-61C2E2A3A629}">
      <formula1>Postcode_alpha_numeric</formula1>
    </dataValidation>
    <dataValidation type="list" allowBlank="1" showInputMessage="1" showErrorMessage="1" errorTitle="Error" error="Please select from the drop down menu." sqref="E89:F89" xr:uid="{14C9A7DD-A181-4F1B-91B4-6BD353F33091}">
      <formula1>Postcode_all</formula1>
    </dataValidation>
    <dataValidation type="list" allowBlank="1" showInputMessage="1" showErrorMessage="1" errorTitle="Error" error="Please select from the drop down menu." sqref="H89" xr:uid="{787F7978-4C75-4528-9B04-3F7900906B3E}">
      <formula1>Postcode_numeric</formula1>
    </dataValidation>
    <dataValidation type="list" allowBlank="1" showInputMessage="1" showErrorMessage="1" errorTitle="Error" error="Please select from the drop down menu." sqref="D105:I105" xr:uid="{CFEC5412-6ACC-42A0-BF48-BF5B8E629BEA}">
      <formula1>Nationality</formula1>
    </dataValidation>
    <dataValidation type="list" allowBlank="1" showInputMessage="1" showErrorMessage="1" errorTitle="Error" error="Please select from the drop down menu." sqref="D107:I107" xr:uid="{B4F809A3-5419-49F8-92D8-43E60FF2EA69}">
      <formula1>Ethnic_origin</formula1>
    </dataValidation>
    <dataValidation type="list" allowBlank="1" showInputMessage="1" showErrorMessage="1" errorTitle="Error" error="Please select from the drop down menu." sqref="G894:J899 F115:I115 A528 A212 A160 D191:I193 A220 A512 A532 A632 A506 A502 A498 A495 A363 A306 A164" xr:uid="{C0DD359B-5829-428A-AC4B-E85F471BC20C}">
      <formula1>Yes_no</formula1>
    </dataValidation>
    <dataValidation type="list" allowBlank="1" showInputMessage="1" showErrorMessage="1" errorTitle="Error" error="Please select from the drop down menu." sqref="D130:I130 D138:I138" xr:uid="{C7477F40-9403-41AC-BAAE-F60D60EE4A05}">
      <formula1>Type_of_education</formula1>
    </dataValidation>
    <dataValidation type="whole" allowBlank="1" showInputMessage="1" showErrorMessage="1" errorTitle="Error" error="Please enter a whole number between 0 and 9." sqref="D147:I147" xr:uid="{B1120E02-3B2F-4417-A0A0-3D846505F9B8}">
      <formula1>0</formula1>
      <formula2>9</formula2>
    </dataValidation>
    <dataValidation type="list" allowBlank="1" showInputMessage="1" showErrorMessage="1" errorTitle="Error" error="Please select from the drop down menu." sqref="E150:I150" xr:uid="{CD4EA87E-5C0C-45D4-9C84-F53B65F69B2E}">
      <formula1>Board</formula1>
    </dataValidation>
    <dataValidation type="list" allowBlank="1" showInputMessage="1" showErrorMessage="1" errorTitle="Error" error="Please select from the drop down menu." sqref="D173:I174" xr:uid="{BAFA94C6-0F70-4832-85ED-07BA35877B08}">
      <formula1>Employment_status</formula1>
    </dataValidation>
    <dataValidation type="custom" allowBlank="1" showInputMessage="1" showErrorMessage="1" errorTitle="Error" error="Please enter a number." sqref="H740:I749 D641:I658 H1053:J1084 H941:J943 H482 I397:J406 G544:J563 H971:J1002 I1011:J1044 D314:I359 H722 D722 C714:C723 D714 D716 D718 D720 F714:G723 H714 H716 H718 H720 J714 J716 J718 J720 J722 J482 D482 J474 J476 J478 J480 C474:C483 D474 D476 D478 D480 F474:G483 H474 H476 H478 H480 D239:I291 D664:I685 D691:I696" xr:uid="{53C5AB28-E5D9-4457-8757-6C450339D9E2}">
      <formula1>ISNUMBER(C239)</formula1>
    </dataValidation>
    <dataValidation type="whole" allowBlank="1" showInputMessage="1" showErrorMessage="1" errorTitle="Error" error="Please enter the number of journeys." sqref="A524" xr:uid="{F81A2F6E-3574-4F02-A09D-E9D48ED28BD9}">
      <formula1>0</formula1>
      <formula2>10000</formula2>
    </dataValidation>
    <dataValidation type="list" allowBlank="1" showInputMessage="1" showErrorMessage="1" errorTitle="Error" error="Please select from the drop down menu." sqref="A733" xr:uid="{B598C8C6-02EF-4668-9748-1F6272585793}">
      <formula1>Other_financial_support_form</formula1>
    </dataValidation>
    <dataValidation type="list" allowBlank="1" showInputMessage="1" showErrorMessage="1" sqref="E740:G749" xr:uid="{23F2640C-E091-4A2C-B485-11829E58D0B2}">
      <formula1>financial_support_type</formula1>
    </dataValidation>
    <dataValidation type="custom" allowBlank="1" showInputMessage="1" showErrorMessage="1" errorTitle="Error" error="Please enter the child's Unique Pupil Number (UPN)." sqref="D135:I135" xr:uid="{52D10868-0695-47C5-9F5B-B34C8401EA68}">
      <formula1>AND(   OR(LEN($D135)=13, LEN($D135)=9),   ISERROR(SEARCH(" ", $D135)) )</formula1>
    </dataValidation>
    <dataValidation type="custom" allowBlank="1" showInputMessage="1" showErrorMessage="1" sqref="D135:I135" xr:uid="{34F8E3DC-8EFC-4AC7-8C8C-31EA11F17DD1}">
      <formula1>AND(LEN($D$135)=UPN_length, ISERROR(SEARCH(" ",$D$135)), NOT(ISNUMBER(VALUE(LEFT($D$135, 1)))))</formula1>
    </dataValidation>
    <dataValidation type="date" operator="greaterThanOrEqual" allowBlank="1" showInputMessage="1" showErrorMessage="1" errorTitle="Error" error="Please enter a valid date." sqref="D397:E406 E426:F455" xr:uid="{4B4BBA0B-A857-495D-94E2-563B346864A4}">
      <formula1>Earliest_DOB</formula1>
    </dataValidation>
    <dataValidation type="decimal" operator="greaterThanOrEqual" allowBlank="1" showInputMessage="1" showErrorMessage="1" errorTitle="Error" error="Please enter a number." sqref="A509 F221:I223 F213" xr:uid="{F3FF5DF7-05EF-49C7-8CEA-4061FC5A10B9}">
      <formula1>0</formula1>
    </dataValidation>
    <dataValidation type="decimal" operator="greaterThanOrEqual" allowBlank="1" showInputMessage="1" showErrorMessage="1" errorTitle="Error" error="Please enter a distance greater than 25 miles." sqref="A516" xr:uid="{FE1AA594-EA1B-4312-8AFE-0366B64DD897}">
      <formula1>25</formula1>
    </dataValidation>
    <dataValidation type="decimal" operator="greaterThanOrEqual" allowBlank="1" showInputMessage="1" showErrorMessage="1" errorTitle="Error" error="Please enter a distance greater than 50 miles." sqref="A520" xr:uid="{80C9A5DD-A291-4035-8628-434CBD2E68C0}">
      <formula1>50</formula1>
    </dataValidation>
    <dataValidation type="whole" allowBlank="1" showInputMessage="1" showErrorMessage="1" errorTitle="Error" error="Please enter a whole number between 0 and 26." sqref="E119:F119" xr:uid="{2FF5069F-C6C6-4E09-B649-C7947850FE8C}">
      <formula1>0</formula1>
      <formula2>26</formula2>
    </dataValidation>
    <dataValidation type="whole" allowBlank="1" showInputMessage="1" showErrorMessage="1" errorTitle="Error" error="Please enter a whole number between 0 and 11." sqref="E121:F121" xr:uid="{2507AA70-B3EE-41B4-9E34-3661571BB69D}">
      <formula1>0</formula1>
      <formula2>11</formula2>
    </dataValidation>
    <dataValidation type="whole" allowBlank="1" showInputMessage="1" showErrorMessage="1" errorTitle="Error" error="Please enter a whole number." sqref="E127:F127" xr:uid="{03DAD7BC-392A-4139-92E1-A2AFBA3CCA40}">
      <formula1>0</formula1>
      <formula2>18</formula2>
    </dataValidation>
    <dataValidation type="list" allowBlank="1" showInputMessage="1" showErrorMessage="1" errorTitle="Error" error="Please select from the drop down menu." sqref="G891:J893" xr:uid="{181B549D-116B-474E-A5EC-DF2AA3546C54}">
      <formula1>fy_py</formula1>
    </dataValidation>
  </dataValidations>
  <hyperlinks>
    <hyperlink ref="A146" r:id="rId1" xr:uid="{391A5B10-634F-4C13-AD9E-286C1EEA61B2}"/>
    <hyperlink ref="A134" r:id="rId2" location=":~:text=The%20unique%20pupil%20number%20(%20UPN,data%20protection" xr:uid="{EF7424B5-2C4C-4B59-8D75-BF581585F7D0}"/>
  </hyperlinks>
  <pageMargins left="0.7" right="0.7" top="0.75" bottom="0.75" header="0.3" footer="0.3"/>
  <pageSetup paperSize="9" orientation="portrait" r:id="rId3"/>
  <headerFooter>
    <oddFooter>&amp;L&amp;"-,Bold"MD1 2025/26&amp;C&amp;"-,Bold"Page &amp;P of &amp;N</oddFooter>
  </headerFooter>
  <ignoredErrors>
    <ignoredError sqref="F357 D357 I407"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0</xdr:col>
                    <xdr:colOff>104775</xdr:colOff>
                    <xdr:row>759</xdr:row>
                    <xdr:rowOff>0</xdr:rowOff>
                  </from>
                  <to>
                    <xdr:col>0</xdr:col>
                    <xdr:colOff>457200</xdr:colOff>
                    <xdr:row>760</xdr:row>
                    <xdr:rowOff>19050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0</xdr:col>
                    <xdr:colOff>104775</xdr:colOff>
                    <xdr:row>759</xdr:row>
                    <xdr:rowOff>180975</xdr:rowOff>
                  </from>
                  <to>
                    <xdr:col>0</xdr:col>
                    <xdr:colOff>457200</xdr:colOff>
                    <xdr:row>761</xdr:row>
                    <xdr:rowOff>9525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0</xdr:col>
                    <xdr:colOff>104775</xdr:colOff>
                    <xdr:row>760</xdr:row>
                    <xdr:rowOff>190500</xdr:rowOff>
                  </from>
                  <to>
                    <xdr:col>0</xdr:col>
                    <xdr:colOff>457200</xdr:colOff>
                    <xdr:row>762</xdr:row>
                    <xdr:rowOff>19050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0</xdr:col>
                    <xdr:colOff>104775</xdr:colOff>
                    <xdr:row>761</xdr:row>
                    <xdr:rowOff>180975</xdr:rowOff>
                  </from>
                  <to>
                    <xdr:col>0</xdr:col>
                    <xdr:colOff>457200</xdr:colOff>
                    <xdr:row>763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errorTitle="Error" error="Please select from the drop down menu." xr:uid="{A2E62FF4-4EF1-4C92-A0BD-6EADDFCC1906}">
          <x14:formula1>
            <xm:f>Lists_and_controls!$AP$8:$AP$29</xm:f>
          </x14:formula1>
          <xm:sqref>E68:F68</xm:sqref>
        </x14:dataValidation>
        <x14:dataValidation type="list" allowBlank="1" showInputMessage="1" showErrorMessage="1" errorTitle="Error" error="Please select from the drop down menu." xr:uid="{B702723F-94D8-419C-A9F4-4A8D42E52BE6}">
          <x14:formula1>
            <xm:f>Lists_and_controls!$AH$6:$AH$15</xm:f>
          </x14:formula1>
          <xm:sqref>D170:I172</xm:sqref>
        </x14:dataValidation>
        <x14:dataValidation type="list" allowBlank="1" showInputMessage="1" showErrorMessage="1" xr:uid="{21448BC3-4C16-4F09-8288-8A3946C98273}">
          <x14:formula1>
            <xm:f>Lists_and_controls!$S$6:$S$7</xm:f>
          </x14:formula1>
          <xm:sqref>A812</xm:sqref>
        </x14:dataValidation>
        <x14:dataValidation type="list" allowBlank="1" showInputMessage="1" showErrorMessage="1" xr:uid="{C9DB8D96-AE6F-42D4-9B41-2D666460438B}">
          <x14:formula1>
            <xm:f>Lists_and_controls!$T$6:$T$7</xm:f>
          </x14:formula1>
          <xm:sqref>E153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7ED92-9C9D-4ADF-B1AA-52CF584B36E5}">
  <sheetPr codeName="Sheet16"/>
  <dimension ref="A1:P114"/>
  <sheetViews>
    <sheetView workbookViewId="0">
      <selection activeCell="E35" sqref="E35:F35"/>
    </sheetView>
  </sheetViews>
  <sheetFormatPr defaultColWidth="0" defaultRowHeight="15" zeroHeight="1" x14ac:dyDescent="0.2"/>
  <cols>
    <col min="1" max="16" width="8.7109375" style="45" customWidth="1"/>
    <col min="17" max="16384" width="8.7109375" style="45" hidden="1"/>
  </cols>
  <sheetData>
    <row r="1" spans="1:14" ht="14.45" customHeight="1" x14ac:dyDescent="0.25">
      <c r="A1" s="44" t="s">
        <v>1003</v>
      </c>
      <c r="B1" s="48"/>
      <c r="C1" s="48"/>
      <c r="D1" s="48"/>
      <c r="E1" s="48"/>
      <c r="F1" s="48"/>
      <c r="G1" s="48"/>
      <c r="H1" s="48"/>
      <c r="I1" s="48"/>
      <c r="J1" s="48"/>
    </row>
    <row r="2" spans="1:14" ht="14.45" customHeight="1" x14ac:dyDescent="0.2">
      <c r="A2" s="48"/>
      <c r="B2" s="48"/>
      <c r="C2" s="48"/>
      <c r="D2" s="48"/>
      <c r="E2" s="48"/>
      <c r="F2" s="48"/>
      <c r="G2" s="48"/>
      <c r="H2" s="48"/>
      <c r="I2" s="48"/>
      <c r="J2" s="48"/>
    </row>
    <row r="3" spans="1:14" x14ac:dyDescent="0.2">
      <c r="A3" s="223" t="s">
        <v>1008</v>
      </c>
    </row>
    <row r="4" spans="1:14" x14ac:dyDescent="0.2">
      <c r="A4" s="45" t="s">
        <v>669</v>
      </c>
    </row>
    <row r="5" spans="1:14" x14ac:dyDescent="0.2"/>
    <row r="6" spans="1:14" ht="15.6" customHeight="1" x14ac:dyDescent="0.2">
      <c r="A6" s="297" t="s">
        <v>670</v>
      </c>
      <c r="B6" s="297"/>
      <c r="C6" s="295"/>
      <c r="D6" s="295"/>
      <c r="E6" s="295"/>
      <c r="F6" s="295"/>
      <c r="G6" s="295"/>
      <c r="H6" s="295"/>
      <c r="I6" s="295"/>
      <c r="J6" s="295"/>
      <c r="K6" s="295"/>
      <c r="L6" s="295"/>
      <c r="M6" s="295"/>
      <c r="N6" s="295"/>
    </row>
    <row r="7" spans="1:14" x14ac:dyDescent="0.2">
      <c r="A7" s="297"/>
      <c r="B7" s="297"/>
      <c r="C7" s="295"/>
      <c r="D7" s="295"/>
      <c r="E7" s="295"/>
      <c r="F7" s="295"/>
      <c r="G7" s="295"/>
      <c r="H7" s="295"/>
      <c r="I7" s="295"/>
      <c r="J7" s="295"/>
      <c r="K7" s="295"/>
      <c r="L7" s="295"/>
      <c r="M7" s="295"/>
      <c r="N7" s="295"/>
    </row>
    <row r="8" spans="1:14" ht="15.6" customHeight="1" x14ac:dyDescent="0.2">
      <c r="A8" s="297" t="s">
        <v>394</v>
      </c>
      <c r="B8" s="297"/>
      <c r="C8" s="295"/>
      <c r="D8" s="295"/>
      <c r="E8" s="295"/>
      <c r="F8" s="295"/>
      <c r="G8" s="295"/>
      <c r="H8" s="295"/>
      <c r="I8" s="295"/>
      <c r="J8" s="295"/>
      <c r="K8" s="295"/>
      <c r="L8" s="295"/>
      <c r="M8" s="295"/>
      <c r="N8" s="295"/>
    </row>
    <row r="9" spans="1:14" x14ac:dyDescent="0.2">
      <c r="A9" s="297"/>
      <c r="B9" s="297"/>
      <c r="C9" s="295"/>
      <c r="D9" s="295"/>
      <c r="E9" s="295"/>
      <c r="F9" s="295"/>
      <c r="G9" s="295"/>
      <c r="H9" s="295"/>
      <c r="I9" s="295"/>
      <c r="J9" s="295"/>
      <c r="K9" s="295"/>
      <c r="L9" s="295"/>
      <c r="M9" s="295"/>
      <c r="N9" s="295"/>
    </row>
    <row r="10" spans="1:14" ht="15.6" customHeight="1" x14ac:dyDescent="0.2">
      <c r="A10" s="297" t="s">
        <v>77</v>
      </c>
      <c r="B10" s="297"/>
      <c r="C10" s="295"/>
      <c r="D10" s="295"/>
      <c r="E10" s="295"/>
      <c r="F10" s="295"/>
      <c r="G10" s="295"/>
      <c r="H10" s="295"/>
      <c r="I10" s="295"/>
      <c r="J10" s="295"/>
      <c r="K10" s="295"/>
      <c r="L10" s="295"/>
      <c r="M10" s="295"/>
      <c r="N10" s="295"/>
    </row>
    <row r="11" spans="1:14" x14ac:dyDescent="0.2">
      <c r="A11" s="297"/>
      <c r="B11" s="297"/>
      <c r="C11" s="295"/>
      <c r="D11" s="295"/>
      <c r="E11" s="295"/>
      <c r="F11" s="295"/>
      <c r="G11" s="295"/>
      <c r="H11" s="295"/>
      <c r="I11" s="295"/>
      <c r="J11" s="295"/>
      <c r="K11" s="295"/>
      <c r="L11" s="295"/>
      <c r="M11" s="295"/>
      <c r="N11" s="295"/>
    </row>
    <row r="12" spans="1:14" x14ac:dyDescent="0.2">
      <c r="A12" s="297"/>
      <c r="B12" s="297"/>
      <c r="C12" s="295"/>
      <c r="D12" s="295"/>
      <c r="E12" s="295"/>
      <c r="F12" s="295"/>
      <c r="G12" s="295"/>
      <c r="H12" s="295"/>
      <c r="I12" s="295"/>
      <c r="J12" s="295"/>
      <c r="K12" s="295"/>
      <c r="L12" s="295"/>
      <c r="M12" s="295"/>
      <c r="N12" s="295"/>
    </row>
    <row r="13" spans="1:14" ht="15.6" customHeight="1" x14ac:dyDescent="0.2">
      <c r="A13" s="297" t="s">
        <v>382</v>
      </c>
      <c r="B13" s="297"/>
      <c r="C13" s="295"/>
      <c r="D13" s="295"/>
      <c r="E13" s="295"/>
      <c r="F13" s="295"/>
      <c r="G13" s="295"/>
      <c r="H13" s="295"/>
      <c r="I13" s="295"/>
      <c r="J13" s="295"/>
      <c r="K13" s="295"/>
      <c r="L13" s="295"/>
      <c r="M13" s="295"/>
      <c r="N13" s="295"/>
    </row>
    <row r="14" spans="1:14" x14ac:dyDescent="0.2">
      <c r="A14" s="297"/>
      <c r="B14" s="297"/>
      <c r="C14" s="295"/>
      <c r="D14" s="295"/>
      <c r="E14" s="295"/>
      <c r="F14" s="295"/>
      <c r="G14" s="295"/>
      <c r="H14" s="295"/>
      <c r="I14" s="295"/>
      <c r="J14" s="295"/>
      <c r="K14" s="295"/>
      <c r="L14" s="295"/>
      <c r="M14" s="295"/>
      <c r="N14" s="295"/>
    </row>
    <row r="15" spans="1:14" x14ac:dyDescent="0.2">
      <c r="A15" s="297" t="s">
        <v>79</v>
      </c>
      <c r="B15" s="297"/>
      <c r="C15" s="295"/>
      <c r="D15" s="295"/>
      <c r="E15" s="295"/>
      <c r="F15" s="295"/>
      <c r="G15" s="295"/>
      <c r="H15" s="295"/>
      <c r="I15" s="295"/>
      <c r="J15" s="295"/>
      <c r="K15" s="295"/>
      <c r="L15" s="295"/>
      <c r="M15" s="295"/>
      <c r="N15" s="295"/>
    </row>
    <row r="16" spans="1:14" x14ac:dyDescent="0.2">
      <c r="A16" s="297"/>
      <c r="B16" s="297"/>
      <c r="C16" s="295"/>
      <c r="D16" s="295"/>
      <c r="E16" s="295"/>
      <c r="F16" s="295"/>
      <c r="G16" s="295"/>
      <c r="H16" s="295"/>
      <c r="I16" s="295"/>
      <c r="J16" s="295"/>
      <c r="K16" s="295"/>
      <c r="L16" s="295"/>
      <c r="M16" s="295"/>
      <c r="N16" s="295"/>
    </row>
    <row r="17" spans="1:14" ht="15.6" customHeight="1" x14ac:dyDescent="0.2">
      <c r="A17" s="297" t="s">
        <v>930</v>
      </c>
      <c r="B17" s="297"/>
      <c r="C17" s="295"/>
      <c r="D17" s="295"/>
      <c r="E17" s="295"/>
      <c r="F17" s="295"/>
      <c r="G17" s="295"/>
      <c r="H17" s="295"/>
      <c r="I17" s="295"/>
      <c r="J17" s="295"/>
      <c r="K17" s="295"/>
      <c r="L17" s="295"/>
      <c r="M17" s="295"/>
      <c r="N17" s="295"/>
    </row>
    <row r="18" spans="1:14" x14ac:dyDescent="0.2">
      <c r="A18" s="297"/>
      <c r="B18" s="297"/>
      <c r="C18" s="295"/>
      <c r="D18" s="295"/>
      <c r="E18" s="295"/>
      <c r="F18" s="295"/>
      <c r="G18" s="295"/>
      <c r="H18" s="295"/>
      <c r="I18" s="295"/>
      <c r="J18" s="295"/>
      <c r="K18" s="295"/>
      <c r="L18" s="295"/>
      <c r="M18" s="295"/>
      <c r="N18" s="295"/>
    </row>
    <row r="19" spans="1:14" x14ac:dyDescent="0.2">
      <c r="A19" s="297"/>
      <c r="B19" s="297"/>
      <c r="C19" s="295"/>
      <c r="D19" s="295"/>
      <c r="E19" s="295"/>
      <c r="F19" s="295"/>
      <c r="G19" s="295"/>
      <c r="H19" s="295"/>
      <c r="I19" s="295"/>
      <c r="J19" s="295"/>
      <c r="K19" s="295"/>
      <c r="L19" s="295"/>
      <c r="M19" s="295"/>
      <c r="N19" s="295"/>
    </row>
    <row r="20" spans="1:14" x14ac:dyDescent="0.2">
      <c r="A20" s="297"/>
      <c r="B20" s="297"/>
      <c r="C20" s="295"/>
      <c r="D20" s="295"/>
      <c r="E20" s="295"/>
      <c r="F20" s="295"/>
      <c r="G20" s="295"/>
      <c r="H20" s="295"/>
      <c r="I20" s="295"/>
      <c r="J20" s="295"/>
      <c r="K20" s="295"/>
      <c r="L20" s="295"/>
      <c r="M20" s="295"/>
      <c r="N20" s="295"/>
    </row>
    <row r="21" spans="1:14" x14ac:dyDescent="0.2">
      <c r="A21" s="297"/>
      <c r="B21" s="297"/>
      <c r="C21" s="295"/>
      <c r="D21" s="295"/>
      <c r="E21" s="295"/>
      <c r="F21" s="295"/>
      <c r="G21" s="295"/>
      <c r="H21" s="295"/>
      <c r="I21" s="295"/>
      <c r="J21" s="295"/>
      <c r="K21" s="295"/>
      <c r="L21" s="295"/>
      <c r="M21" s="295"/>
      <c r="N21" s="295"/>
    </row>
    <row r="22" spans="1:14" x14ac:dyDescent="0.2">
      <c r="A22" s="297" t="s">
        <v>671</v>
      </c>
      <c r="B22" s="297"/>
      <c r="C22" s="295"/>
      <c r="D22" s="295"/>
      <c r="E22" s="295"/>
      <c r="F22" s="295"/>
      <c r="G22" s="295"/>
      <c r="H22" s="295"/>
      <c r="I22" s="295"/>
      <c r="J22" s="295"/>
      <c r="K22" s="295"/>
      <c r="L22" s="295"/>
      <c r="M22" s="295"/>
      <c r="N22" s="295"/>
    </row>
    <row r="23" spans="1:14" x14ac:dyDescent="0.2">
      <c r="A23" s="297"/>
      <c r="B23" s="297"/>
      <c r="C23" s="295"/>
      <c r="D23" s="295"/>
      <c r="E23" s="295"/>
      <c r="F23" s="295"/>
      <c r="G23" s="295"/>
      <c r="H23" s="295"/>
      <c r="I23" s="295"/>
      <c r="J23" s="295"/>
      <c r="K23" s="295"/>
      <c r="L23" s="295"/>
      <c r="M23" s="295"/>
      <c r="N23" s="295"/>
    </row>
    <row r="24" spans="1:14" x14ac:dyDescent="0.2">
      <c r="A24" s="297"/>
      <c r="B24" s="297"/>
      <c r="C24" s="295"/>
      <c r="D24" s="295"/>
      <c r="E24" s="295"/>
      <c r="F24" s="295"/>
      <c r="G24" s="295"/>
      <c r="H24" s="295"/>
      <c r="I24" s="295"/>
      <c r="J24" s="295"/>
      <c r="K24" s="295"/>
      <c r="L24" s="295"/>
      <c r="M24" s="295"/>
      <c r="N24" s="295"/>
    </row>
    <row r="25" spans="1:14" x14ac:dyDescent="0.2">
      <c r="A25" s="297" t="s">
        <v>672</v>
      </c>
      <c r="B25" s="297"/>
      <c r="C25" s="295"/>
      <c r="D25" s="295"/>
      <c r="E25" s="295"/>
      <c r="F25" s="295"/>
      <c r="G25" s="295"/>
      <c r="H25" s="295"/>
      <c r="I25" s="295"/>
      <c r="J25" s="295"/>
      <c r="K25" s="295"/>
      <c r="L25" s="295"/>
      <c r="M25" s="295"/>
      <c r="N25" s="295"/>
    </row>
    <row r="26" spans="1:14" x14ac:dyDescent="0.2">
      <c r="A26" s="297"/>
      <c r="B26" s="297"/>
      <c r="C26" s="295"/>
      <c r="D26" s="295"/>
      <c r="E26" s="295"/>
      <c r="F26" s="295"/>
      <c r="G26" s="295"/>
      <c r="H26" s="295"/>
      <c r="I26" s="295"/>
      <c r="J26" s="295"/>
      <c r="K26" s="295"/>
      <c r="L26" s="295"/>
      <c r="M26" s="295"/>
      <c r="N26" s="295"/>
    </row>
    <row r="27" spans="1:14" x14ac:dyDescent="0.2">
      <c r="A27" s="297"/>
      <c r="B27" s="297"/>
      <c r="C27" s="295"/>
      <c r="D27" s="295"/>
      <c r="E27" s="295"/>
      <c r="F27" s="295"/>
      <c r="G27" s="295"/>
      <c r="H27" s="295"/>
      <c r="I27" s="295"/>
      <c r="J27" s="295"/>
      <c r="K27" s="295"/>
      <c r="L27" s="295"/>
      <c r="M27" s="295"/>
      <c r="N27" s="295"/>
    </row>
    <row r="28" spans="1:14" x14ac:dyDescent="0.2">
      <c r="A28" s="297" t="s">
        <v>673</v>
      </c>
      <c r="B28" s="297"/>
      <c r="C28" s="634"/>
      <c r="D28" s="635"/>
      <c r="E28" s="634"/>
      <c r="F28" s="635"/>
      <c r="G28" s="634"/>
      <c r="H28" s="635"/>
      <c r="I28" s="634"/>
      <c r="J28" s="635"/>
      <c r="K28" s="634"/>
      <c r="L28" s="635"/>
      <c r="M28" s="634"/>
      <c r="N28" s="635"/>
    </row>
    <row r="29" spans="1:14" x14ac:dyDescent="0.2">
      <c r="A29" s="297"/>
      <c r="B29" s="297"/>
      <c r="C29" s="636"/>
      <c r="D29" s="637"/>
      <c r="E29" s="636"/>
      <c r="F29" s="637"/>
      <c r="G29" s="636"/>
      <c r="H29" s="637"/>
      <c r="I29" s="636"/>
      <c r="J29" s="637"/>
      <c r="K29" s="636"/>
      <c r="L29" s="637"/>
      <c r="M29" s="636"/>
      <c r="N29" s="637"/>
    </row>
    <row r="30" spans="1:14" x14ac:dyDescent="0.2">
      <c r="A30" s="297"/>
      <c r="B30" s="297"/>
      <c r="C30" s="638"/>
      <c r="D30" s="639"/>
      <c r="E30" s="638"/>
      <c r="F30" s="639"/>
      <c r="G30" s="638"/>
      <c r="H30" s="639"/>
      <c r="I30" s="638"/>
      <c r="J30" s="639"/>
      <c r="K30" s="638"/>
      <c r="L30" s="639"/>
      <c r="M30" s="638"/>
      <c r="N30" s="639"/>
    </row>
    <row r="31" spans="1:14" x14ac:dyDescent="0.2">
      <c r="A31" s="297" t="s">
        <v>516</v>
      </c>
      <c r="B31" s="297"/>
      <c r="C31" s="633" t="str">
        <f>IF(AND(C$22 &lt;&gt; "", C$25 &lt;&gt; "", C$28 &lt;&gt; ""), DATE(C$22, INDEX(Month_value, MATCH(C$25, Month, 0)), C$28), "")</f>
        <v/>
      </c>
      <c r="D31" s="633"/>
      <c r="E31" s="633" t="str">
        <f>IF(AND(E$22 &lt;&gt; "", E$25 &lt;&gt; "", E$28 &lt;&gt; ""), DATE(E$22, INDEX(Month_value, MATCH(E$25, Month, 0)), E$28), "")</f>
        <v/>
      </c>
      <c r="F31" s="633"/>
      <c r="G31" s="633" t="str">
        <f>IF(AND(G$22 &lt;&gt; "", G$25 &lt;&gt; "", G$28 &lt;&gt; ""), DATE(G$22, INDEX(Month_value, MATCH(G$25, Month, 0)), G$28), "")</f>
        <v/>
      </c>
      <c r="H31" s="633"/>
      <c r="I31" s="633" t="str">
        <f>IF(AND(I$22 &lt;&gt; "", I$25 &lt;&gt; "", I$28 &lt;&gt; ""), DATE(I$22, INDEX(Month_value, MATCH(I$25, Month, 0)), I$28), "")</f>
        <v/>
      </c>
      <c r="J31" s="633"/>
      <c r="K31" s="633" t="str">
        <f>IF(AND(K$22 &lt;&gt; "", K$25 &lt;&gt; "", K$28 &lt;&gt; ""), DATE(K$22, INDEX(Month_value, MATCH(K$25, Month, 0)), K$28), "")</f>
        <v/>
      </c>
      <c r="L31" s="633"/>
      <c r="M31" s="633" t="str">
        <f>IF(AND(M$22 &lt;&gt; "", M$25 &lt;&gt; "", M$28 &lt;&gt; ""), DATE(M$22, INDEX(Month_value, MATCH(M$25, Month, 0)), M$28), "")</f>
        <v/>
      </c>
      <c r="N31" s="633"/>
    </row>
    <row r="32" spans="1:14" x14ac:dyDescent="0.2">
      <c r="A32" s="297"/>
      <c r="B32" s="297"/>
      <c r="C32" s="633"/>
      <c r="D32" s="633"/>
      <c r="E32" s="633"/>
      <c r="F32" s="633"/>
      <c r="G32" s="633"/>
      <c r="H32" s="633"/>
      <c r="I32" s="633"/>
      <c r="J32" s="633"/>
      <c r="K32" s="633"/>
      <c r="L32" s="633"/>
      <c r="M32" s="633"/>
      <c r="N32" s="633"/>
    </row>
    <row r="33" spans="1:14" x14ac:dyDescent="0.2">
      <c r="A33" s="297"/>
      <c r="B33" s="297"/>
      <c r="C33" s="633"/>
      <c r="D33" s="633"/>
      <c r="E33" s="633"/>
      <c r="F33" s="633"/>
      <c r="G33" s="633"/>
      <c r="H33" s="633"/>
      <c r="I33" s="633"/>
      <c r="J33" s="633"/>
      <c r="K33" s="633"/>
      <c r="L33" s="633"/>
      <c r="M33" s="633"/>
      <c r="N33" s="633"/>
    </row>
    <row r="34" spans="1:14" ht="15.6" customHeight="1" x14ac:dyDescent="0.2">
      <c r="A34" s="297" t="s">
        <v>674</v>
      </c>
      <c r="B34" s="297"/>
      <c r="C34" s="295"/>
      <c r="D34" s="295"/>
      <c r="E34" s="295"/>
      <c r="F34" s="295"/>
      <c r="G34" s="295"/>
      <c r="H34" s="295"/>
      <c r="I34" s="295"/>
      <c r="J34" s="295"/>
      <c r="K34" s="295"/>
      <c r="L34" s="295"/>
      <c r="M34" s="295"/>
      <c r="N34" s="295"/>
    </row>
    <row r="35" spans="1:14" x14ac:dyDescent="0.2">
      <c r="A35" s="297"/>
      <c r="B35" s="297"/>
      <c r="C35" s="295"/>
      <c r="D35" s="295"/>
      <c r="E35" s="295"/>
      <c r="F35" s="295"/>
      <c r="G35" s="295"/>
      <c r="H35" s="295"/>
      <c r="I35" s="295"/>
      <c r="J35" s="295"/>
      <c r="K35" s="295"/>
      <c r="L35" s="295"/>
      <c r="M35" s="295"/>
      <c r="N35" s="295"/>
    </row>
    <row r="36" spans="1:14" x14ac:dyDescent="0.2">
      <c r="A36" s="297"/>
      <c r="B36" s="297"/>
      <c r="C36" s="295"/>
      <c r="D36" s="295"/>
      <c r="E36" s="295"/>
      <c r="F36" s="295"/>
      <c r="G36" s="295"/>
      <c r="H36" s="295"/>
      <c r="I36" s="295"/>
      <c r="J36" s="295"/>
      <c r="K36" s="295"/>
      <c r="L36" s="295"/>
      <c r="M36" s="295"/>
      <c r="N36" s="295"/>
    </row>
    <row r="37" spans="1:14" x14ac:dyDescent="0.2">
      <c r="A37" s="297"/>
      <c r="B37" s="297"/>
      <c r="C37" s="295"/>
      <c r="D37" s="295"/>
      <c r="E37" s="295"/>
      <c r="F37" s="295"/>
      <c r="G37" s="295"/>
      <c r="H37" s="295"/>
      <c r="I37" s="295"/>
      <c r="J37" s="295"/>
      <c r="K37" s="295"/>
      <c r="L37" s="295"/>
      <c r="M37" s="295"/>
      <c r="N37" s="295"/>
    </row>
    <row r="38" spans="1:14" x14ac:dyDescent="0.2">
      <c r="A38" s="297"/>
      <c r="B38" s="297"/>
      <c r="C38" s="295"/>
      <c r="D38" s="295"/>
      <c r="E38" s="295"/>
      <c r="F38" s="295"/>
      <c r="G38" s="295"/>
      <c r="H38" s="295"/>
      <c r="I38" s="295"/>
      <c r="J38" s="295"/>
      <c r="K38" s="295"/>
      <c r="L38" s="295"/>
      <c r="M38" s="295"/>
      <c r="N38" s="295"/>
    </row>
    <row r="39" spans="1:14" x14ac:dyDescent="0.2">
      <c r="A39" s="297"/>
      <c r="B39" s="297"/>
      <c r="C39" s="295"/>
      <c r="D39" s="295"/>
      <c r="E39" s="295"/>
      <c r="F39" s="295"/>
      <c r="G39" s="295"/>
      <c r="H39" s="295"/>
      <c r="I39" s="295"/>
      <c r="J39" s="295"/>
      <c r="K39" s="295"/>
      <c r="L39" s="295"/>
      <c r="M39" s="295"/>
      <c r="N39" s="295"/>
    </row>
    <row r="40" spans="1:14" x14ac:dyDescent="0.2">
      <c r="A40" s="297"/>
      <c r="B40" s="297"/>
      <c r="C40" s="295"/>
      <c r="D40" s="295"/>
      <c r="E40" s="295"/>
      <c r="F40" s="295"/>
      <c r="G40" s="295"/>
      <c r="H40" s="295"/>
      <c r="I40" s="295"/>
      <c r="J40" s="295"/>
      <c r="K40" s="295"/>
      <c r="L40" s="295"/>
      <c r="M40" s="295"/>
      <c r="N40" s="295"/>
    </row>
    <row r="41" spans="1:14" x14ac:dyDescent="0.2">
      <c r="A41" s="297"/>
      <c r="B41" s="297"/>
      <c r="C41" s="295"/>
      <c r="D41" s="295"/>
      <c r="E41" s="295"/>
      <c r="F41" s="295"/>
      <c r="G41" s="295"/>
      <c r="H41" s="295"/>
      <c r="I41" s="295"/>
      <c r="J41" s="295"/>
      <c r="K41" s="295"/>
      <c r="L41" s="295"/>
      <c r="M41" s="295"/>
      <c r="N41" s="295"/>
    </row>
    <row r="42" spans="1:14" x14ac:dyDescent="0.2">
      <c r="A42" s="297" t="s">
        <v>674</v>
      </c>
      <c r="B42" s="297"/>
      <c r="C42" s="295" t="str">
        <f xml:space="preserve"> C$34 &amp; C$35 &amp; C$36 &amp; C$37 &amp; " " &amp; C$39 &amp; C$40 &amp; C$41</f>
        <v xml:space="preserve"> </v>
      </c>
      <c r="D42" s="295"/>
      <c r="E42" s="295" t="str">
        <f t="shared" ref="E42" si="0" xml:space="preserve"> E$34 &amp; E$35 &amp; E$36 &amp; E$37 &amp; " " &amp; E$39 &amp; E$40 &amp; E$41</f>
        <v xml:space="preserve"> </v>
      </c>
      <c r="F42" s="295"/>
      <c r="G42" s="295" t="str">
        <f t="shared" ref="G42" si="1" xml:space="preserve"> G$34 &amp; G$35 &amp; G$36 &amp; G$37 &amp; " " &amp; G$39 &amp; G$40 &amp; G$41</f>
        <v xml:space="preserve"> </v>
      </c>
      <c r="H42" s="295"/>
      <c r="I42" s="295" t="str">
        <f t="shared" ref="I42" si="2" xml:space="preserve"> I$34 &amp; I$35 &amp; I$36 &amp; I$37 &amp; " " &amp; I$39 &amp; I$40 &amp; I$41</f>
        <v xml:space="preserve"> </v>
      </c>
      <c r="J42" s="295"/>
      <c r="K42" s="295" t="str">
        <f t="shared" ref="K42" si="3" xml:space="preserve"> K$34 &amp; K$35 &amp; K$36 &amp; K$37 &amp; " " &amp; K$39 &amp; K$40 &amp; K$41</f>
        <v xml:space="preserve"> </v>
      </c>
      <c r="L42" s="295"/>
      <c r="M42" s="295" t="str">
        <f t="shared" ref="M42" si="4" xml:space="preserve"> M$34 &amp; M$35 &amp; M$36 &amp; M$37 &amp; " " &amp; M$39 &amp; M$40 &amp; M$41</f>
        <v xml:space="preserve"> </v>
      </c>
      <c r="N42" s="295"/>
    </row>
    <row r="43" spans="1:14" x14ac:dyDescent="0.2">
      <c r="A43" s="297"/>
      <c r="B43" s="297"/>
      <c r="C43" s="295"/>
      <c r="D43" s="295"/>
      <c r="E43" s="295"/>
      <c r="F43" s="295"/>
      <c r="G43" s="295"/>
      <c r="H43" s="295"/>
      <c r="I43" s="295"/>
      <c r="J43" s="295"/>
      <c r="K43" s="295"/>
      <c r="L43" s="295"/>
      <c r="M43" s="295"/>
      <c r="N43" s="295"/>
    </row>
    <row r="44" spans="1:14" x14ac:dyDescent="0.2">
      <c r="A44" s="297"/>
      <c r="B44" s="297"/>
      <c r="C44" s="295"/>
      <c r="D44" s="295"/>
      <c r="E44" s="295"/>
      <c r="F44" s="295"/>
      <c r="G44" s="295"/>
      <c r="H44" s="295"/>
      <c r="I44" s="295"/>
      <c r="J44" s="295"/>
      <c r="K44" s="295"/>
      <c r="L44" s="295"/>
      <c r="M44" s="295"/>
      <c r="N44" s="295"/>
    </row>
    <row r="45" spans="1:14" ht="15.6" customHeight="1" x14ac:dyDescent="0.2">
      <c r="A45" s="297" t="s">
        <v>675</v>
      </c>
      <c r="B45" s="297"/>
      <c r="C45" s="295"/>
      <c r="D45" s="295"/>
      <c r="E45" s="295"/>
      <c r="F45" s="295"/>
      <c r="G45" s="295"/>
      <c r="H45" s="295"/>
      <c r="I45" s="295"/>
      <c r="J45" s="295"/>
      <c r="K45" s="295"/>
      <c r="L45" s="295"/>
      <c r="M45" s="295"/>
      <c r="N45" s="295"/>
    </row>
    <row r="46" spans="1:14" x14ac:dyDescent="0.2">
      <c r="A46" s="297"/>
      <c r="B46" s="297"/>
      <c r="C46" s="295"/>
      <c r="D46" s="295"/>
      <c r="E46" s="295"/>
      <c r="F46" s="295"/>
      <c r="G46" s="295"/>
      <c r="H46" s="295"/>
      <c r="I46" s="295"/>
      <c r="J46" s="295"/>
      <c r="K46" s="295"/>
      <c r="L46" s="295"/>
      <c r="M46" s="295"/>
      <c r="N46" s="295"/>
    </row>
    <row r="47" spans="1:14" x14ac:dyDescent="0.2">
      <c r="A47" s="297"/>
      <c r="B47" s="297"/>
      <c r="C47" s="295"/>
      <c r="D47" s="295"/>
      <c r="E47" s="295"/>
      <c r="F47" s="295"/>
      <c r="G47" s="295"/>
      <c r="H47" s="295"/>
      <c r="I47" s="295"/>
      <c r="J47" s="295"/>
      <c r="K47" s="295"/>
      <c r="L47" s="295"/>
      <c r="M47" s="295"/>
      <c r="N47" s="295"/>
    </row>
    <row r="48" spans="1:14" x14ac:dyDescent="0.2">
      <c r="A48" s="297"/>
      <c r="B48" s="297"/>
      <c r="C48" s="295"/>
      <c r="D48" s="295"/>
      <c r="E48" s="295"/>
      <c r="F48" s="295"/>
      <c r="G48" s="295"/>
      <c r="H48" s="295"/>
      <c r="I48" s="295"/>
      <c r="J48" s="295"/>
      <c r="K48" s="295"/>
      <c r="L48" s="295"/>
      <c r="M48" s="295"/>
      <c r="N48" s="295"/>
    </row>
    <row r="49" spans="1:14" x14ac:dyDescent="0.2">
      <c r="A49" s="297"/>
      <c r="B49" s="297"/>
      <c r="C49" s="295"/>
      <c r="D49" s="295"/>
      <c r="E49" s="295"/>
      <c r="F49" s="295"/>
      <c r="G49" s="295"/>
      <c r="H49" s="295"/>
      <c r="I49" s="295"/>
      <c r="J49" s="295"/>
      <c r="K49" s="295"/>
      <c r="L49" s="295"/>
      <c r="M49" s="295"/>
      <c r="N49" s="295"/>
    </row>
    <row r="50" spans="1:14" x14ac:dyDescent="0.2"/>
    <row r="52" spans="1:14" ht="15.6" hidden="1" customHeight="1" x14ac:dyDescent="0.2"/>
    <row r="65" s="45" customFormat="1" hidden="1" x14ac:dyDescent="0.2"/>
    <row r="66" s="45" customFormat="1" hidden="1" x14ac:dyDescent="0.2"/>
    <row r="67" s="45" customFormat="1" hidden="1" x14ac:dyDescent="0.2"/>
    <row r="68" s="45" customFormat="1" hidden="1" x14ac:dyDescent="0.2"/>
    <row r="69" s="45" customFormat="1" hidden="1" x14ac:dyDescent="0.2"/>
    <row r="70" s="45" customFormat="1" hidden="1" x14ac:dyDescent="0.2"/>
    <row r="83" ht="15.6" hidden="1" customHeight="1" x14ac:dyDescent="0.2"/>
    <row r="114" ht="15.6" hidden="1" customHeight="1" x14ac:dyDescent="0.2"/>
  </sheetData>
  <sheetProtection algorithmName="SHA-512" hashValue="TtcqSumuva85DLCW/SyjZDg92OccLGKFfXQV1sglcyvk11TiaBsaTO2c7fDydK6fXrA2WVEqACjXTw7tJNlbrw==" saltValue="8EWkdl9PN+98zfg58LAY4Q==" spinCount="100000" sheet="1" objects="1" scenarios="1" selectLockedCells="1"/>
  <mergeCells count="133">
    <mergeCell ref="E41:F41"/>
    <mergeCell ref="G34:H34"/>
    <mergeCell ref="G35:H35"/>
    <mergeCell ref="I17:J21"/>
    <mergeCell ref="K17:L21"/>
    <mergeCell ref="E31:F33"/>
    <mergeCell ref="K10:L12"/>
    <mergeCell ref="M10:N12"/>
    <mergeCell ref="I13:J14"/>
    <mergeCell ref="K13:L14"/>
    <mergeCell ref="M13:N14"/>
    <mergeCell ref="I15:J16"/>
    <mergeCell ref="K15:L16"/>
    <mergeCell ref="M15:N16"/>
    <mergeCell ref="G10:H12"/>
    <mergeCell ref="E13:F14"/>
    <mergeCell ref="G13:H14"/>
    <mergeCell ref="E15:F16"/>
    <mergeCell ref="G15:H16"/>
    <mergeCell ref="E17:F21"/>
    <mergeCell ref="G17:H21"/>
    <mergeCell ref="I10:J12"/>
    <mergeCell ref="K38:L38"/>
    <mergeCell ref="M35:N35"/>
    <mergeCell ref="E42:F44"/>
    <mergeCell ref="G42:H44"/>
    <mergeCell ref="I42:J44"/>
    <mergeCell ref="K42:L44"/>
    <mergeCell ref="M42:N44"/>
    <mergeCell ref="E28:F30"/>
    <mergeCell ref="G22:H24"/>
    <mergeCell ref="G25:H27"/>
    <mergeCell ref="G28:H30"/>
    <mergeCell ref="E25:F27"/>
    <mergeCell ref="I34:J34"/>
    <mergeCell ref="I35:J35"/>
    <mergeCell ref="I36:J36"/>
    <mergeCell ref="I37:J37"/>
    <mergeCell ref="I38:J38"/>
    <mergeCell ref="I39:J39"/>
    <mergeCell ref="E22:F24"/>
    <mergeCell ref="E34:F34"/>
    <mergeCell ref="E35:F35"/>
    <mergeCell ref="E36:F36"/>
    <mergeCell ref="E37:F37"/>
    <mergeCell ref="E38:F38"/>
    <mergeCell ref="E39:F39"/>
    <mergeCell ref="E40:F40"/>
    <mergeCell ref="A45:B49"/>
    <mergeCell ref="C10:D12"/>
    <mergeCell ref="C13:D14"/>
    <mergeCell ref="C15:D16"/>
    <mergeCell ref="C17:D21"/>
    <mergeCell ref="C42:D44"/>
    <mergeCell ref="C22:D24"/>
    <mergeCell ref="C25:D27"/>
    <mergeCell ref="C28:D30"/>
    <mergeCell ref="C31:D33"/>
    <mergeCell ref="C45:D49"/>
    <mergeCell ref="A25:B27"/>
    <mergeCell ref="A31:B33"/>
    <mergeCell ref="A34:B41"/>
    <mergeCell ref="A42:B44"/>
    <mergeCell ref="C34:D34"/>
    <mergeCell ref="C35:D35"/>
    <mergeCell ref="C36:D36"/>
    <mergeCell ref="C37:D37"/>
    <mergeCell ref="C38:D38"/>
    <mergeCell ref="C39:D39"/>
    <mergeCell ref="C40:D40"/>
    <mergeCell ref="C41:D41"/>
    <mergeCell ref="A28:B30"/>
    <mergeCell ref="A6:B7"/>
    <mergeCell ref="A8:B9"/>
    <mergeCell ref="A10:B12"/>
    <mergeCell ref="A13:B14"/>
    <mergeCell ref="A15:B16"/>
    <mergeCell ref="A17:B21"/>
    <mergeCell ref="C6:D7"/>
    <mergeCell ref="E6:F7"/>
    <mergeCell ref="A22:B24"/>
    <mergeCell ref="E10:F12"/>
    <mergeCell ref="G6:H7"/>
    <mergeCell ref="I6:J7"/>
    <mergeCell ref="K6:L7"/>
    <mergeCell ref="M6:N7"/>
    <mergeCell ref="C8:D9"/>
    <mergeCell ref="E8:F9"/>
    <mergeCell ref="G8:H9"/>
    <mergeCell ref="I8:J9"/>
    <mergeCell ref="K8:L9"/>
    <mergeCell ref="M8:N9"/>
    <mergeCell ref="M36:N36"/>
    <mergeCell ref="M37:N37"/>
    <mergeCell ref="M38:N38"/>
    <mergeCell ref="M39:N39"/>
    <mergeCell ref="M40:N40"/>
    <mergeCell ref="M41:N41"/>
    <mergeCell ref="G39:H39"/>
    <mergeCell ref="G40:H40"/>
    <mergeCell ref="G41:H41"/>
    <mergeCell ref="G36:H36"/>
    <mergeCell ref="G37:H37"/>
    <mergeCell ref="G38:H38"/>
    <mergeCell ref="K39:L39"/>
    <mergeCell ref="K40:L40"/>
    <mergeCell ref="K41:L41"/>
    <mergeCell ref="I40:J40"/>
    <mergeCell ref="I41:J41"/>
    <mergeCell ref="M34:N34"/>
    <mergeCell ref="G31:H33"/>
    <mergeCell ref="I31:J33"/>
    <mergeCell ref="K31:L33"/>
    <mergeCell ref="M31:N33"/>
    <mergeCell ref="M17:N21"/>
    <mergeCell ref="E45:F49"/>
    <mergeCell ref="G45:H49"/>
    <mergeCell ref="I45:J49"/>
    <mergeCell ref="K45:L49"/>
    <mergeCell ref="M45:N49"/>
    <mergeCell ref="I22:J24"/>
    <mergeCell ref="K22:L24"/>
    <mergeCell ref="M22:N24"/>
    <mergeCell ref="I25:J27"/>
    <mergeCell ref="I28:J30"/>
    <mergeCell ref="K25:L27"/>
    <mergeCell ref="K28:L30"/>
    <mergeCell ref="M25:N27"/>
    <mergeCell ref="M28:N30"/>
    <mergeCell ref="K34:L34"/>
    <mergeCell ref="K35:L35"/>
    <mergeCell ref="K36:L36"/>
    <mergeCell ref="K37:L37"/>
  </mergeCells>
  <dataValidations count="10">
    <dataValidation type="list" allowBlank="1" showInputMessage="1" showErrorMessage="1" errorTitle="Error" error="Please select from the drop down menu." sqref="C13:N14" xr:uid="{6B07698D-553D-4E43-8410-122D25860001}">
      <formula1>Sex_at_birth</formula1>
    </dataValidation>
    <dataValidation type="list" allowBlank="1" showInputMessage="1" showErrorMessage="1" errorTitle="Error" error="Please select from the drop down menu." sqref="C15:N16" xr:uid="{2643857F-7B7E-40D0-A360-95224019543F}">
      <formula1>Gender</formula1>
    </dataValidation>
    <dataValidation type="list" allowBlank="1" showInputMessage="1" showErrorMessage="1" errorTitle="Error" error="Please select from the drop down menu." sqref="C22:N24" xr:uid="{66F1C5B8-C263-43C8-AA3D-42E2557E0421}">
      <formula1>Year_1</formula1>
    </dataValidation>
    <dataValidation type="list" allowBlank="1" showInputMessage="1" showErrorMessage="1" errorTitle="Error" error="Please select from the drop down menu." sqref="C25:N27" xr:uid="{97CDBB26-4131-4696-9438-678A8E33180C}">
      <formula1>Month</formula1>
    </dataValidation>
    <dataValidation type="list" allowBlank="1" showInputMessage="1" showErrorMessage="1" errorTitle="Error" error="Please select from the drop down menu." sqref="C34:N34 C40:N41" xr:uid="{ECE77C7F-8B51-4D43-A867-F112A7BB03B1}">
      <formula1>Postcode_alpha</formula1>
    </dataValidation>
    <dataValidation type="list" allowBlank="1" showInputMessage="1" showErrorMessage="1" errorTitle="Error" error="Please select from the drop down menu." sqref="C35:N35" xr:uid="{BC529B8D-A36B-4761-9F8F-EC842C50DC89}">
      <formula1>Postcode_alpha_numeric</formula1>
    </dataValidation>
    <dataValidation type="list" allowBlank="1" showInputMessage="1" showErrorMessage="1" errorTitle="Error" error="Please select from the drop down menu." sqref="C36:N38" xr:uid="{B9B9EB85-A132-4C52-855F-E90FFB0DF57D}">
      <formula1>Postcode_all</formula1>
    </dataValidation>
    <dataValidation type="list" allowBlank="1" showInputMessage="1" showErrorMessage="1" errorTitle="Error" error="Please select from the drop down menu." sqref="C39:N39" xr:uid="{160D90E3-A038-4FC2-8604-9CFCFB74EB35}">
      <formula1>Postcode_numeric</formula1>
    </dataValidation>
    <dataValidation type="custom" allowBlank="1" showInputMessage="1" showErrorMessage="1" errorTitle="Error" error="Please enter the child's Unique Pupil Number (UPN)." sqref="C45:N49" xr:uid="{569253F7-A4D2-4C6D-91C4-99753F0B4E32}">
      <formula1>AND(LEN(C$45)=UPN_length, ISERROR(SEARCH(" ",C$45)), NOT(ISNUMBER(VALUE(LEFT(C$45, 1)))))</formula1>
    </dataValidation>
    <dataValidation type="list" allowBlank="1" showInputMessage="1" showErrorMessage="1" errorTitle="Error" error="Please enter a valid date." sqref="C28:N28" xr:uid="{D6433264-436A-4CB7-824B-8504D5F913DF}">
      <formula1>Day_31</formula1>
    </dataValidation>
  </dataValidations>
  <pageMargins left="0.7" right="0.7" top="0.75" bottom="0.75" header="0.3" footer="0.3"/>
  <pageSetup paperSize="9" orientation="landscape" r:id="rId1"/>
  <headerFooter>
    <oddFooter>&amp;L&amp;"-,Bold"MD1 2023/24 (Part 10)&amp;C&amp;"-,Bold"Page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493F7-2692-4BAD-AFDC-2710B2E38724}">
  <sheetPr codeName="Sheet18">
    <tabColor rgb="FF183860"/>
    <pageSetUpPr fitToPage="1"/>
  </sheetPr>
  <dimension ref="A1:GQ16"/>
  <sheetViews>
    <sheetView topLeftCell="CJ1" workbookViewId="0">
      <selection activeCell="CV6" sqref="CV6"/>
    </sheetView>
  </sheetViews>
  <sheetFormatPr defaultColWidth="0" defaultRowHeight="15" zeroHeight="1" x14ac:dyDescent="0.25"/>
  <cols>
    <col min="1" max="1" width="8.7109375" customWidth="1"/>
    <col min="2" max="4" width="11.42578125" customWidth="1"/>
    <col min="5" max="38" width="17.7109375" customWidth="1"/>
    <col min="39" max="41" width="18.5703125" customWidth="1"/>
    <col min="42" max="42" width="20.7109375" customWidth="1"/>
    <col min="43" max="56" width="18.5703125" customWidth="1"/>
    <col min="57" max="57" width="20.7109375" customWidth="1"/>
    <col min="58" max="90" width="18.5703125" customWidth="1"/>
    <col min="91" max="95" width="16.140625" customWidth="1"/>
    <col min="96" max="99" width="18.85546875" customWidth="1"/>
    <col min="100" max="107" width="17.7109375" customWidth="1"/>
    <col min="108" max="111" width="20.5703125" style="47" hidden="1" customWidth="1"/>
    <col min="112" max="117" width="20.5703125" style="91" hidden="1" customWidth="1"/>
    <col min="118" max="146" width="20.5703125" style="1" hidden="1" customWidth="1"/>
    <col min="147" max="152" width="8.7109375" style="1" hidden="1" customWidth="1"/>
    <col min="153" max="199" width="20.5703125" style="1" hidden="1" customWidth="1"/>
    <col min="200" max="16384" width="8.7109375" style="1" hidden="1"/>
  </cols>
  <sheetData>
    <row r="1" spans="1:117" s="87" customFormat="1" ht="12.75" x14ac:dyDescent="0.2">
      <c r="A1" s="84"/>
      <c r="B1" s="85" t="s">
        <v>35</v>
      </c>
      <c r="C1" s="85"/>
      <c r="D1" s="85"/>
      <c r="E1" s="85"/>
      <c r="F1" s="85"/>
      <c r="G1" s="85"/>
      <c r="H1" s="85"/>
      <c r="I1" s="85"/>
      <c r="J1" s="85"/>
      <c r="K1" s="85"/>
      <c r="L1" s="85"/>
      <c r="M1" s="85"/>
      <c r="N1" s="85"/>
      <c r="O1" s="85"/>
      <c r="P1" s="85"/>
      <c r="Q1" s="85"/>
      <c r="R1" s="85"/>
      <c r="S1" s="85"/>
      <c r="T1" s="85"/>
      <c r="U1" s="85"/>
      <c r="V1" s="85"/>
      <c r="W1" s="85"/>
      <c r="X1" s="85"/>
      <c r="Y1" s="86" t="s">
        <v>36</v>
      </c>
      <c r="Z1" s="86"/>
      <c r="AA1" s="86"/>
      <c r="AB1" s="86"/>
      <c r="AC1" s="86"/>
      <c r="AD1" s="86"/>
      <c r="AE1" s="86"/>
      <c r="AF1" s="86"/>
      <c r="AG1" s="86"/>
      <c r="AH1" s="86"/>
      <c r="AI1" s="85" t="s">
        <v>37</v>
      </c>
      <c r="AJ1" s="85"/>
      <c r="AK1" s="85"/>
      <c r="AL1" s="85"/>
      <c r="AM1" s="86" t="s">
        <v>974</v>
      </c>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5" t="s">
        <v>38</v>
      </c>
      <c r="BR1" s="86" t="s">
        <v>39</v>
      </c>
      <c r="BS1" s="85" t="s">
        <v>40</v>
      </c>
      <c r="BT1" s="86" t="s">
        <v>41</v>
      </c>
      <c r="BU1" s="85" t="s">
        <v>42</v>
      </c>
      <c r="BV1" s="85"/>
      <c r="BW1" s="85"/>
      <c r="BX1" s="85"/>
      <c r="BY1" s="85"/>
      <c r="BZ1" s="86" t="s">
        <v>43</v>
      </c>
      <c r="CA1" s="85" t="s">
        <v>44</v>
      </c>
      <c r="CB1" s="85"/>
      <c r="CC1" s="86" t="s">
        <v>45</v>
      </c>
      <c r="CD1" s="86"/>
      <c r="CE1" s="86"/>
      <c r="CF1" s="86"/>
      <c r="CG1" s="86"/>
      <c r="CH1" s="86"/>
      <c r="CI1" s="86"/>
      <c r="CJ1" s="86"/>
      <c r="CK1" s="86"/>
      <c r="CL1" s="85" t="s">
        <v>46</v>
      </c>
      <c r="CM1" s="86" t="s">
        <v>47</v>
      </c>
      <c r="CN1" s="86"/>
      <c r="CO1" s="86"/>
      <c r="CP1" s="86"/>
      <c r="CQ1" s="86"/>
      <c r="CR1" s="85" t="s">
        <v>973</v>
      </c>
      <c r="CS1" s="85"/>
      <c r="CT1" s="84"/>
      <c r="CU1" s="85"/>
      <c r="CV1" s="86" t="s">
        <v>49</v>
      </c>
      <c r="CW1" s="84"/>
      <c r="CX1" s="84"/>
      <c r="CY1" s="84"/>
      <c r="CZ1" s="84"/>
      <c r="DA1" s="84"/>
      <c r="DB1" s="84"/>
      <c r="DC1" s="84"/>
      <c r="DD1" s="89"/>
      <c r="DE1" s="89"/>
      <c r="DF1" s="89"/>
      <c r="DG1" s="89"/>
      <c r="DH1" s="77" t="s">
        <v>50</v>
      </c>
      <c r="DI1" s="78" t="s">
        <v>51</v>
      </c>
      <c r="DJ1" s="78" t="s">
        <v>51</v>
      </c>
      <c r="DK1" s="78" t="s">
        <v>52</v>
      </c>
      <c r="DL1" s="78" t="s">
        <v>51</v>
      </c>
      <c r="DM1" s="78" t="s">
        <v>51</v>
      </c>
    </row>
    <row r="2" spans="1:117" s="76" customFormat="1" ht="12.75" x14ac:dyDescent="0.2">
      <c r="A2" s="79" t="s">
        <v>53</v>
      </c>
      <c r="B2" s="80">
        <v>1</v>
      </c>
      <c r="C2" s="80">
        <v>1</v>
      </c>
      <c r="D2" s="80">
        <v>1</v>
      </c>
      <c r="E2" s="80">
        <v>1</v>
      </c>
      <c r="F2" s="80">
        <v>1</v>
      </c>
      <c r="G2" s="80">
        <v>1</v>
      </c>
      <c r="H2" s="80">
        <v>1</v>
      </c>
      <c r="I2" s="80">
        <v>1</v>
      </c>
      <c r="J2" s="80">
        <v>1</v>
      </c>
      <c r="K2" s="80">
        <v>1</v>
      </c>
      <c r="L2" s="80">
        <v>1</v>
      </c>
      <c r="M2" s="80">
        <v>1</v>
      </c>
      <c r="N2" s="80">
        <v>1</v>
      </c>
      <c r="O2" s="80">
        <v>1</v>
      </c>
      <c r="P2" s="80">
        <v>1</v>
      </c>
      <c r="Q2" s="80">
        <v>1</v>
      </c>
      <c r="R2" s="80">
        <v>1</v>
      </c>
      <c r="S2" s="80">
        <v>1</v>
      </c>
      <c r="T2" s="80">
        <v>1</v>
      </c>
      <c r="U2" s="80">
        <v>1</v>
      </c>
      <c r="V2" s="80">
        <v>1</v>
      </c>
      <c r="W2" s="80">
        <v>1</v>
      </c>
      <c r="X2" s="80">
        <v>1</v>
      </c>
      <c r="Y2" s="75">
        <v>2</v>
      </c>
      <c r="Z2" s="75">
        <v>2</v>
      </c>
      <c r="AA2" s="75">
        <v>2</v>
      </c>
      <c r="AB2" s="75">
        <v>2</v>
      </c>
      <c r="AC2" s="75">
        <v>2</v>
      </c>
      <c r="AD2" s="75">
        <v>2</v>
      </c>
      <c r="AE2" s="75">
        <v>2</v>
      </c>
      <c r="AF2" s="75">
        <v>2</v>
      </c>
      <c r="AG2" s="75">
        <v>2</v>
      </c>
      <c r="AH2" s="75">
        <v>2</v>
      </c>
      <c r="AI2" s="74">
        <v>3</v>
      </c>
      <c r="AJ2" s="74">
        <v>3</v>
      </c>
      <c r="AK2" s="74">
        <v>3</v>
      </c>
      <c r="AL2" s="74">
        <v>3</v>
      </c>
      <c r="AM2" s="75">
        <v>4</v>
      </c>
      <c r="AN2" s="75">
        <v>4</v>
      </c>
      <c r="AO2" s="75">
        <v>4</v>
      </c>
      <c r="AP2" s="75">
        <v>4</v>
      </c>
      <c r="AQ2" s="75">
        <v>4</v>
      </c>
      <c r="AR2" s="75">
        <v>4</v>
      </c>
      <c r="AS2" s="75">
        <v>4</v>
      </c>
      <c r="AT2" s="75">
        <v>4</v>
      </c>
      <c r="AU2" s="75">
        <v>4</v>
      </c>
      <c r="AV2" s="75">
        <v>4</v>
      </c>
      <c r="AW2" s="75">
        <v>4</v>
      </c>
      <c r="AX2" s="75">
        <v>4</v>
      </c>
      <c r="AY2" s="75">
        <v>4</v>
      </c>
      <c r="AZ2" s="75">
        <v>4</v>
      </c>
      <c r="BA2" s="75">
        <v>4</v>
      </c>
      <c r="BB2" s="75">
        <v>4</v>
      </c>
      <c r="BC2" s="75">
        <v>4</v>
      </c>
      <c r="BD2" s="75">
        <v>4</v>
      </c>
      <c r="BE2" s="75">
        <v>4</v>
      </c>
      <c r="BF2" s="75">
        <v>4</v>
      </c>
      <c r="BG2" s="75">
        <v>4</v>
      </c>
      <c r="BH2" s="75">
        <v>4</v>
      </c>
      <c r="BI2" s="75">
        <v>4</v>
      </c>
      <c r="BJ2" s="75">
        <v>4</v>
      </c>
      <c r="BK2" s="75">
        <v>4</v>
      </c>
      <c r="BL2" s="75">
        <v>4</v>
      </c>
      <c r="BM2" s="75">
        <v>4</v>
      </c>
      <c r="BN2" s="75">
        <v>4</v>
      </c>
      <c r="BO2" s="75">
        <v>4</v>
      </c>
      <c r="BP2" s="75">
        <v>4</v>
      </c>
      <c r="BQ2" s="74">
        <v>5</v>
      </c>
      <c r="BR2" s="75">
        <v>6</v>
      </c>
      <c r="BS2" s="74">
        <v>7</v>
      </c>
      <c r="BT2" s="75">
        <v>8</v>
      </c>
      <c r="BU2" s="74">
        <v>9</v>
      </c>
      <c r="BV2" s="74">
        <v>9</v>
      </c>
      <c r="BW2" s="74">
        <v>9</v>
      </c>
      <c r="BX2" s="74">
        <v>9</v>
      </c>
      <c r="BY2" s="74">
        <v>9</v>
      </c>
      <c r="BZ2" s="75">
        <v>10</v>
      </c>
      <c r="CA2" s="74">
        <v>11</v>
      </c>
      <c r="CB2" s="74">
        <v>11</v>
      </c>
      <c r="CC2" s="75">
        <v>12</v>
      </c>
      <c r="CD2" s="75">
        <v>12</v>
      </c>
      <c r="CE2" s="75">
        <v>12</v>
      </c>
      <c r="CF2" s="75">
        <v>12</v>
      </c>
      <c r="CG2" s="75">
        <v>12</v>
      </c>
      <c r="CH2" s="75">
        <v>12</v>
      </c>
      <c r="CI2" s="75">
        <v>12</v>
      </c>
      <c r="CJ2" s="75">
        <v>12</v>
      </c>
      <c r="CK2" s="75">
        <v>12</v>
      </c>
      <c r="CL2" s="74">
        <v>13</v>
      </c>
      <c r="CM2" s="75">
        <v>14</v>
      </c>
      <c r="CN2" s="75">
        <v>14</v>
      </c>
      <c r="CO2" s="75">
        <v>14</v>
      </c>
      <c r="CP2" s="75">
        <v>14</v>
      </c>
      <c r="CQ2" s="75">
        <v>14</v>
      </c>
      <c r="CR2" s="74">
        <v>14</v>
      </c>
      <c r="CS2" s="74">
        <v>14</v>
      </c>
      <c r="CT2" s="79">
        <v>16</v>
      </c>
      <c r="CU2" s="74">
        <v>17</v>
      </c>
      <c r="CV2" s="79">
        <v>18</v>
      </c>
      <c r="CW2" s="79">
        <v>18</v>
      </c>
      <c r="CX2" s="79">
        <v>18</v>
      </c>
      <c r="CY2" s="79">
        <v>18</v>
      </c>
      <c r="CZ2" s="79">
        <v>18</v>
      </c>
      <c r="DA2" s="79">
        <v>18</v>
      </c>
      <c r="DB2" s="79">
        <v>18</v>
      </c>
      <c r="DC2" s="79">
        <v>18</v>
      </c>
      <c r="DD2" s="60"/>
      <c r="DE2" s="60"/>
      <c r="DF2" s="60"/>
      <c r="DG2" s="60"/>
      <c r="DH2" s="81"/>
      <c r="DI2" s="78"/>
      <c r="DJ2" s="78"/>
      <c r="DK2" s="78"/>
      <c r="DL2" s="78"/>
      <c r="DM2" s="78"/>
    </row>
    <row r="3" spans="1:117" s="76" customFormat="1" ht="12.75" x14ac:dyDescent="0.2">
      <c r="A3" s="75" t="s">
        <v>54</v>
      </c>
      <c r="B3" s="74" t="s">
        <v>55</v>
      </c>
      <c r="C3" s="74" t="s">
        <v>55</v>
      </c>
      <c r="D3" s="74" t="s">
        <v>55</v>
      </c>
      <c r="E3" s="74" t="s">
        <v>56</v>
      </c>
      <c r="F3" s="74" t="s">
        <v>56</v>
      </c>
      <c r="G3" s="74" t="s">
        <v>57</v>
      </c>
      <c r="H3" s="74" t="s">
        <v>57</v>
      </c>
      <c r="I3" s="74" t="s">
        <v>57</v>
      </c>
      <c r="J3" s="74" t="s">
        <v>58</v>
      </c>
      <c r="K3" s="74" t="s">
        <v>58</v>
      </c>
      <c r="L3" s="74" t="s">
        <v>59</v>
      </c>
      <c r="M3" s="74" t="s">
        <v>60</v>
      </c>
      <c r="N3" s="74" t="s">
        <v>61</v>
      </c>
      <c r="O3" s="74" t="s">
        <v>62</v>
      </c>
      <c r="P3" s="74" t="s">
        <v>62</v>
      </c>
      <c r="Q3" s="74" t="s">
        <v>63</v>
      </c>
      <c r="R3" s="74" t="s">
        <v>64</v>
      </c>
      <c r="S3" s="74" t="s">
        <v>65</v>
      </c>
      <c r="T3" s="74"/>
      <c r="U3" s="74"/>
      <c r="V3" s="74"/>
      <c r="W3" s="74" t="s">
        <v>66</v>
      </c>
      <c r="X3" s="74" t="s">
        <v>69</v>
      </c>
      <c r="Y3" s="75"/>
      <c r="Z3" s="75"/>
      <c r="AA3" s="75"/>
      <c r="AB3" s="75" t="s">
        <v>56</v>
      </c>
      <c r="AC3" s="75" t="s">
        <v>57</v>
      </c>
      <c r="AD3" s="75" t="s">
        <v>60</v>
      </c>
      <c r="AE3" s="75" t="s">
        <v>56</v>
      </c>
      <c r="AF3" s="75" t="s">
        <v>57</v>
      </c>
      <c r="AG3" s="75" t="s">
        <v>60</v>
      </c>
      <c r="AH3" s="75" t="s">
        <v>61</v>
      </c>
      <c r="AI3" s="74" t="s">
        <v>55</v>
      </c>
      <c r="AJ3" s="74" t="s">
        <v>55</v>
      </c>
      <c r="AK3" s="74" t="s">
        <v>56</v>
      </c>
      <c r="AL3" s="74" t="s">
        <v>56</v>
      </c>
      <c r="AM3" s="75" t="s">
        <v>55</v>
      </c>
      <c r="AN3" s="75" t="s">
        <v>56</v>
      </c>
      <c r="AO3" s="75" t="s">
        <v>57</v>
      </c>
      <c r="AP3" s="75" t="s">
        <v>31</v>
      </c>
      <c r="AQ3" s="75" t="s">
        <v>58</v>
      </c>
      <c r="AR3" s="75" t="s">
        <v>59</v>
      </c>
      <c r="AS3" s="75" t="s">
        <v>67</v>
      </c>
      <c r="AT3" s="75" t="s">
        <v>68</v>
      </c>
      <c r="AU3" s="75" t="s">
        <v>61</v>
      </c>
      <c r="AV3" s="75" t="s">
        <v>62</v>
      </c>
      <c r="AW3" s="75" t="s">
        <v>63</v>
      </c>
      <c r="AX3" s="75" t="s">
        <v>64</v>
      </c>
      <c r="AY3" s="75" t="s">
        <v>65</v>
      </c>
      <c r="AZ3" s="75" t="s">
        <v>66</v>
      </c>
      <c r="BA3" s="75" t="s">
        <v>69</v>
      </c>
      <c r="BB3" s="75" t="s">
        <v>55</v>
      </c>
      <c r="BC3" s="75" t="s">
        <v>56</v>
      </c>
      <c r="BD3" s="75" t="s">
        <v>57</v>
      </c>
      <c r="BE3" s="75" t="s">
        <v>31</v>
      </c>
      <c r="BF3" s="75" t="s">
        <v>58</v>
      </c>
      <c r="BG3" s="75" t="s">
        <v>59</v>
      </c>
      <c r="BH3" s="75" t="s">
        <v>67</v>
      </c>
      <c r="BI3" s="75" t="s">
        <v>68</v>
      </c>
      <c r="BJ3" s="75" t="s">
        <v>61</v>
      </c>
      <c r="BK3" s="75" t="s">
        <v>70</v>
      </c>
      <c r="BL3" s="75" t="s">
        <v>63</v>
      </c>
      <c r="BM3" s="75" t="s">
        <v>64</v>
      </c>
      <c r="BN3" s="75" t="s">
        <v>65</v>
      </c>
      <c r="BO3" s="75" t="s">
        <v>66</v>
      </c>
      <c r="BP3" s="75" t="s">
        <v>69</v>
      </c>
      <c r="BQ3" s="74"/>
      <c r="BR3" s="75"/>
      <c r="BS3" s="74"/>
      <c r="BT3" s="75"/>
      <c r="BU3" s="74"/>
      <c r="BV3" s="74"/>
      <c r="BW3" s="74"/>
      <c r="BX3" s="74"/>
      <c r="BY3" s="74"/>
      <c r="BZ3" s="75"/>
      <c r="CA3" s="74" t="s">
        <v>55</v>
      </c>
      <c r="CB3" s="74" t="s">
        <v>56</v>
      </c>
      <c r="CC3" s="75"/>
      <c r="CD3" s="75" t="s">
        <v>71</v>
      </c>
      <c r="CE3" s="75" t="s">
        <v>72</v>
      </c>
      <c r="CF3" s="75" t="s">
        <v>73</v>
      </c>
      <c r="CG3" s="75" t="s">
        <v>56</v>
      </c>
      <c r="CH3" s="75" t="s">
        <v>57</v>
      </c>
      <c r="CI3" s="75" t="s">
        <v>31</v>
      </c>
      <c r="CJ3" s="75" t="s">
        <v>58</v>
      </c>
      <c r="CK3" s="75" t="s">
        <v>59</v>
      </c>
      <c r="CL3" s="74"/>
      <c r="CM3" s="75"/>
      <c r="CN3" s="75"/>
      <c r="CO3" s="75"/>
      <c r="CP3" s="75"/>
      <c r="CQ3" s="75"/>
      <c r="CR3" s="74" t="s">
        <v>57</v>
      </c>
      <c r="CS3" s="74" t="s">
        <v>57</v>
      </c>
      <c r="CT3" s="79"/>
      <c r="CU3" s="74"/>
      <c r="CV3" s="79"/>
      <c r="CW3" s="79"/>
      <c r="CX3" s="79"/>
      <c r="CY3" s="79"/>
      <c r="CZ3" s="79"/>
      <c r="DA3" s="79" t="s">
        <v>57</v>
      </c>
      <c r="DB3" s="79" t="s">
        <v>57</v>
      </c>
      <c r="DC3" s="79"/>
      <c r="DD3" s="60"/>
      <c r="DE3" s="60"/>
      <c r="DF3" s="60"/>
      <c r="DG3" s="60"/>
      <c r="DH3" s="77"/>
      <c r="DI3" s="78"/>
      <c r="DJ3" s="78"/>
      <c r="DK3" s="78"/>
      <c r="DL3" s="78"/>
      <c r="DM3" s="78"/>
    </row>
    <row r="4" spans="1:117" s="215" customFormat="1" ht="120" x14ac:dyDescent="0.2">
      <c r="A4" s="210" t="s">
        <v>74</v>
      </c>
      <c r="B4" s="211" t="s">
        <v>75</v>
      </c>
      <c r="C4" s="211" t="s">
        <v>76</v>
      </c>
      <c r="D4" s="211" t="s">
        <v>77</v>
      </c>
      <c r="E4" s="211" t="s">
        <v>78</v>
      </c>
      <c r="F4" s="211" t="s">
        <v>79</v>
      </c>
      <c r="G4" s="211" t="s">
        <v>80</v>
      </c>
      <c r="H4" s="211" t="s">
        <v>81</v>
      </c>
      <c r="I4" s="211" t="s">
        <v>82</v>
      </c>
      <c r="J4" s="211" t="s">
        <v>83</v>
      </c>
      <c r="K4" s="211" t="s">
        <v>84</v>
      </c>
      <c r="L4" s="211" t="s">
        <v>85</v>
      </c>
      <c r="M4" s="211" t="s">
        <v>86</v>
      </c>
      <c r="N4" s="211" t="s">
        <v>87</v>
      </c>
      <c r="O4" s="211" t="s">
        <v>931</v>
      </c>
      <c r="P4" s="211" t="s">
        <v>932</v>
      </c>
      <c r="Q4" s="211" t="s">
        <v>88</v>
      </c>
      <c r="R4" s="211" t="s">
        <v>939</v>
      </c>
      <c r="S4" s="211" t="s">
        <v>89</v>
      </c>
      <c r="T4" s="211" t="s">
        <v>426</v>
      </c>
      <c r="U4" s="211" t="s">
        <v>933</v>
      </c>
      <c r="V4" s="211" t="s">
        <v>934</v>
      </c>
      <c r="W4" s="211" t="s">
        <v>91</v>
      </c>
      <c r="X4" s="211" t="s">
        <v>90</v>
      </c>
      <c r="Y4" s="210" t="s">
        <v>92</v>
      </c>
      <c r="Z4" s="210" t="s">
        <v>93</v>
      </c>
      <c r="AA4" s="210" t="s">
        <v>94</v>
      </c>
      <c r="AB4" s="210" t="s">
        <v>95</v>
      </c>
      <c r="AC4" s="210" t="s">
        <v>96</v>
      </c>
      <c r="AD4" s="210" t="s">
        <v>97</v>
      </c>
      <c r="AE4" s="210" t="s">
        <v>98</v>
      </c>
      <c r="AF4" s="210" t="s">
        <v>99</v>
      </c>
      <c r="AG4" s="210" t="s">
        <v>100</v>
      </c>
      <c r="AH4" s="210" t="s">
        <v>101</v>
      </c>
      <c r="AI4" s="211" t="s">
        <v>102</v>
      </c>
      <c r="AJ4" s="211" t="s">
        <v>935</v>
      </c>
      <c r="AK4" s="211" t="s">
        <v>103</v>
      </c>
      <c r="AL4" s="211" t="s">
        <v>936</v>
      </c>
      <c r="AM4" s="210" t="s">
        <v>104</v>
      </c>
      <c r="AN4" s="210" t="s">
        <v>105</v>
      </c>
      <c r="AO4" s="210" t="s">
        <v>106</v>
      </c>
      <c r="AP4" s="210" t="s">
        <v>107</v>
      </c>
      <c r="AQ4" s="210" t="s">
        <v>108</v>
      </c>
      <c r="AR4" s="210" t="s">
        <v>109</v>
      </c>
      <c r="AS4" s="210" t="s">
        <v>110</v>
      </c>
      <c r="AT4" s="210" t="s">
        <v>111</v>
      </c>
      <c r="AU4" s="210" t="s">
        <v>112</v>
      </c>
      <c r="AV4" s="210" t="s">
        <v>113</v>
      </c>
      <c r="AW4" s="210" t="s">
        <v>114</v>
      </c>
      <c r="AX4" s="210" t="s">
        <v>115</v>
      </c>
      <c r="AY4" s="210" t="s">
        <v>116</v>
      </c>
      <c r="AZ4" s="210" t="s">
        <v>117</v>
      </c>
      <c r="BA4" s="210" t="s">
        <v>118</v>
      </c>
      <c r="BB4" s="210" t="s">
        <v>119</v>
      </c>
      <c r="BC4" s="210" t="s">
        <v>120</v>
      </c>
      <c r="BD4" s="210" t="s">
        <v>121</v>
      </c>
      <c r="BE4" s="210" t="s">
        <v>122</v>
      </c>
      <c r="BF4" s="210" t="s">
        <v>123</v>
      </c>
      <c r="BG4" s="210" t="s">
        <v>124</v>
      </c>
      <c r="BH4" s="210" t="s">
        <v>125</v>
      </c>
      <c r="BI4" s="210" t="s">
        <v>126</v>
      </c>
      <c r="BJ4" s="210" t="s">
        <v>127</v>
      </c>
      <c r="BK4" s="210" t="s">
        <v>128</v>
      </c>
      <c r="BL4" s="210" t="s">
        <v>129</v>
      </c>
      <c r="BM4" s="210" t="s">
        <v>130</v>
      </c>
      <c r="BN4" s="210" t="s">
        <v>131</v>
      </c>
      <c r="BO4" s="210" t="s">
        <v>132</v>
      </c>
      <c r="BP4" s="210" t="s">
        <v>133</v>
      </c>
      <c r="BQ4" s="211" t="s">
        <v>134</v>
      </c>
      <c r="BR4" s="210" t="s">
        <v>135</v>
      </c>
      <c r="BS4" s="211" t="s">
        <v>136</v>
      </c>
      <c r="BT4" s="210" t="s">
        <v>137</v>
      </c>
      <c r="BU4" s="211" t="s">
        <v>138</v>
      </c>
      <c r="BV4" s="211" t="s">
        <v>139</v>
      </c>
      <c r="BW4" s="211" t="s">
        <v>140</v>
      </c>
      <c r="BX4" s="211" t="s">
        <v>141</v>
      </c>
      <c r="BY4" s="211" t="s">
        <v>142</v>
      </c>
      <c r="BZ4" s="210" t="s">
        <v>143</v>
      </c>
      <c r="CA4" s="211" t="s">
        <v>144</v>
      </c>
      <c r="CB4" s="211" t="s">
        <v>145</v>
      </c>
      <c r="CC4" s="210" t="s">
        <v>146</v>
      </c>
      <c r="CD4" s="210" t="s">
        <v>147</v>
      </c>
      <c r="CE4" s="210" t="s">
        <v>148</v>
      </c>
      <c r="CF4" s="210" t="s">
        <v>149</v>
      </c>
      <c r="CG4" s="210" t="s">
        <v>150</v>
      </c>
      <c r="CH4" s="210" t="s">
        <v>151</v>
      </c>
      <c r="CI4" s="210" t="s">
        <v>152</v>
      </c>
      <c r="CJ4" s="210" t="s">
        <v>153</v>
      </c>
      <c r="CK4" s="210" t="s">
        <v>154</v>
      </c>
      <c r="CL4" s="211" t="s">
        <v>155</v>
      </c>
      <c r="CM4" s="210" t="s">
        <v>156</v>
      </c>
      <c r="CN4" s="210" t="s">
        <v>139</v>
      </c>
      <c r="CO4" s="210" t="s">
        <v>140</v>
      </c>
      <c r="CP4" s="210" t="s">
        <v>141</v>
      </c>
      <c r="CQ4" s="210" t="s">
        <v>142</v>
      </c>
      <c r="CR4" s="211" t="s">
        <v>157</v>
      </c>
      <c r="CS4" s="211" t="s">
        <v>158</v>
      </c>
      <c r="CT4" s="210" t="s">
        <v>940</v>
      </c>
      <c r="CU4" s="211" t="s">
        <v>977</v>
      </c>
      <c r="CV4" s="210" t="s">
        <v>160</v>
      </c>
      <c r="CW4" s="210" t="s">
        <v>951</v>
      </c>
      <c r="CX4" s="210" t="s">
        <v>952</v>
      </c>
      <c r="CY4" s="210" t="s">
        <v>953</v>
      </c>
      <c r="CZ4" s="210" t="s">
        <v>937</v>
      </c>
      <c r="DA4" s="210" t="s">
        <v>954</v>
      </c>
      <c r="DB4" s="210" t="s">
        <v>161</v>
      </c>
      <c r="DC4" s="210" t="s">
        <v>323</v>
      </c>
      <c r="DD4" s="212"/>
      <c r="DE4" s="212"/>
      <c r="DF4" s="212"/>
      <c r="DG4" s="212"/>
      <c r="DH4" s="213" t="s">
        <v>163</v>
      </c>
      <c r="DI4" s="214" t="s">
        <v>164</v>
      </c>
      <c r="DJ4" s="214" t="s">
        <v>165</v>
      </c>
      <c r="DK4" s="214" t="s">
        <v>166</v>
      </c>
      <c r="DL4" s="214" t="s">
        <v>167</v>
      </c>
      <c r="DM4" s="214" t="s">
        <v>168</v>
      </c>
    </row>
    <row r="5" spans="1:117" s="82" customFormat="1" ht="12.75" x14ac:dyDescent="0.2">
      <c r="A5" s="166" t="s">
        <v>169</v>
      </c>
      <c r="B5" s="167" t="s">
        <v>170</v>
      </c>
      <c r="C5" s="167" t="s">
        <v>171</v>
      </c>
      <c r="D5" s="167" t="s">
        <v>172</v>
      </c>
      <c r="E5" s="167" t="s">
        <v>173</v>
      </c>
      <c r="F5" s="167" t="s">
        <v>174</v>
      </c>
      <c r="G5" s="167" t="s">
        <v>175</v>
      </c>
      <c r="H5" s="167" t="s">
        <v>176</v>
      </c>
      <c r="I5" s="167" t="s">
        <v>177</v>
      </c>
      <c r="J5" s="167" t="s">
        <v>178</v>
      </c>
      <c r="K5" s="167" t="s">
        <v>179</v>
      </c>
      <c r="L5" s="167" t="s">
        <v>180</v>
      </c>
      <c r="M5" s="167" t="s">
        <v>181</v>
      </c>
      <c r="N5" s="167" t="s">
        <v>182</v>
      </c>
      <c r="O5" s="167" t="s">
        <v>183</v>
      </c>
      <c r="P5" s="167" t="s">
        <v>184</v>
      </c>
      <c r="Q5" s="167" t="s">
        <v>185</v>
      </c>
      <c r="R5" s="167" t="s">
        <v>186</v>
      </c>
      <c r="S5" s="167" t="s">
        <v>187</v>
      </c>
      <c r="T5" s="167" t="s">
        <v>188</v>
      </c>
      <c r="U5" s="167" t="s">
        <v>942</v>
      </c>
      <c r="V5" s="167" t="s">
        <v>189</v>
      </c>
      <c r="W5" s="167" t="s">
        <v>190</v>
      </c>
      <c r="X5" s="167" t="s">
        <v>943</v>
      </c>
      <c r="Y5" s="166" t="s">
        <v>191</v>
      </c>
      <c r="Z5" s="166" t="s">
        <v>192</v>
      </c>
      <c r="AA5" s="166" t="s">
        <v>944</v>
      </c>
      <c r="AB5" s="166" t="s">
        <v>193</v>
      </c>
      <c r="AC5" s="166" t="s">
        <v>194</v>
      </c>
      <c r="AD5" s="166" t="s">
        <v>195</v>
      </c>
      <c r="AE5" s="166" t="s">
        <v>196</v>
      </c>
      <c r="AF5" s="166" t="s">
        <v>197</v>
      </c>
      <c r="AG5" s="166" t="s">
        <v>198</v>
      </c>
      <c r="AH5" s="166" t="s">
        <v>199</v>
      </c>
      <c r="AI5" s="167" t="s">
        <v>200</v>
      </c>
      <c r="AJ5" s="167" t="s">
        <v>201</v>
      </c>
      <c r="AK5" s="167" t="s">
        <v>202</v>
      </c>
      <c r="AL5" s="167" t="s">
        <v>203</v>
      </c>
      <c r="AM5" s="168" t="s">
        <v>204</v>
      </c>
      <c r="AN5" s="168" t="s">
        <v>205</v>
      </c>
      <c r="AO5" s="168" t="s">
        <v>206</v>
      </c>
      <c r="AP5" s="168" t="s">
        <v>207</v>
      </c>
      <c r="AQ5" s="168" t="s">
        <v>208</v>
      </c>
      <c r="AR5" s="168" t="s">
        <v>209</v>
      </c>
      <c r="AS5" s="168" t="s">
        <v>210</v>
      </c>
      <c r="AT5" s="168" t="s">
        <v>211</v>
      </c>
      <c r="AU5" s="168" t="s">
        <v>212</v>
      </c>
      <c r="AV5" s="168" t="s">
        <v>213</v>
      </c>
      <c r="AW5" s="168" t="s">
        <v>214</v>
      </c>
      <c r="AX5" s="168" t="s">
        <v>215</v>
      </c>
      <c r="AY5" s="168" t="s">
        <v>216</v>
      </c>
      <c r="AZ5" s="168" t="s">
        <v>217</v>
      </c>
      <c r="BA5" s="168" t="s">
        <v>218</v>
      </c>
      <c r="BB5" s="168" t="s">
        <v>219</v>
      </c>
      <c r="BC5" s="168" t="s">
        <v>220</v>
      </c>
      <c r="BD5" s="168" t="s">
        <v>221</v>
      </c>
      <c r="BE5" s="168" t="s">
        <v>222</v>
      </c>
      <c r="BF5" s="168" t="s">
        <v>223</v>
      </c>
      <c r="BG5" s="168" t="s">
        <v>224</v>
      </c>
      <c r="BH5" s="168" t="s">
        <v>225</v>
      </c>
      <c r="BI5" s="168" t="s">
        <v>226</v>
      </c>
      <c r="BJ5" s="168" t="s">
        <v>227</v>
      </c>
      <c r="BK5" s="168" t="s">
        <v>228</v>
      </c>
      <c r="BL5" s="168" t="s">
        <v>229</v>
      </c>
      <c r="BM5" s="168" t="s">
        <v>230</v>
      </c>
      <c r="BN5" s="168" t="s">
        <v>231</v>
      </c>
      <c r="BO5" s="168" t="s">
        <v>232</v>
      </c>
      <c r="BP5" s="168" t="s">
        <v>233</v>
      </c>
      <c r="BQ5" s="167" t="s">
        <v>234</v>
      </c>
      <c r="BR5" s="168" t="s">
        <v>235</v>
      </c>
      <c r="BS5" s="167" t="s">
        <v>236</v>
      </c>
      <c r="BT5" s="168" t="s">
        <v>237</v>
      </c>
      <c r="BU5" s="167" t="s">
        <v>238</v>
      </c>
      <c r="BV5" s="167" t="s">
        <v>239</v>
      </c>
      <c r="BW5" s="167" t="s">
        <v>240</v>
      </c>
      <c r="BX5" s="167" t="s">
        <v>241</v>
      </c>
      <c r="BY5" s="167" t="s">
        <v>242</v>
      </c>
      <c r="BZ5" s="168" t="s">
        <v>243</v>
      </c>
      <c r="CA5" s="167" t="s">
        <v>244</v>
      </c>
      <c r="CB5" s="167" t="s">
        <v>245</v>
      </c>
      <c r="CC5" s="168" t="s">
        <v>246</v>
      </c>
      <c r="CD5" s="168" t="s">
        <v>247</v>
      </c>
      <c r="CE5" s="168" t="s">
        <v>248</v>
      </c>
      <c r="CF5" s="168" t="s">
        <v>249</v>
      </c>
      <c r="CG5" s="168" t="s">
        <v>250</v>
      </c>
      <c r="CH5" s="168" t="s">
        <v>251</v>
      </c>
      <c r="CI5" s="168" t="s">
        <v>252</v>
      </c>
      <c r="CJ5" s="168" t="s">
        <v>253</v>
      </c>
      <c r="CK5" s="168" t="s">
        <v>254</v>
      </c>
      <c r="CL5" s="167" t="s">
        <v>255</v>
      </c>
      <c r="CM5" s="168" t="s">
        <v>256</v>
      </c>
      <c r="CN5" s="168" t="s">
        <v>257</v>
      </c>
      <c r="CO5" s="168" t="s">
        <v>258</v>
      </c>
      <c r="CP5" s="168" t="s">
        <v>259</v>
      </c>
      <c r="CQ5" s="168" t="s">
        <v>260</v>
      </c>
      <c r="CR5" s="167" t="s">
        <v>261</v>
      </c>
      <c r="CS5" s="167" t="s">
        <v>262</v>
      </c>
      <c r="CT5" s="168" t="s">
        <v>326</v>
      </c>
      <c r="CU5" s="167" t="s">
        <v>970</v>
      </c>
      <c r="CV5" s="168" t="s">
        <v>263</v>
      </c>
      <c r="CW5" s="168" t="s">
        <v>948</v>
      </c>
      <c r="CX5" s="168" t="s">
        <v>949</v>
      </c>
      <c r="CY5" s="168" t="s">
        <v>950</v>
      </c>
      <c r="CZ5" s="168" t="s">
        <v>264</v>
      </c>
      <c r="DA5" s="168" t="s">
        <v>265</v>
      </c>
      <c r="DB5" s="168" t="s">
        <v>266</v>
      </c>
      <c r="DC5" s="168" t="s">
        <v>162</v>
      </c>
      <c r="DD5" s="90"/>
      <c r="DE5" s="90"/>
      <c r="DF5" s="90"/>
      <c r="DG5" s="90"/>
      <c r="DH5" s="83"/>
      <c r="DI5" s="83"/>
      <c r="DJ5" s="83"/>
      <c r="DK5" s="83"/>
      <c r="DL5" s="83"/>
      <c r="DM5" s="83"/>
    </row>
    <row r="6" spans="1:117" s="176" customFormat="1" ht="76.5" customHeight="1" x14ac:dyDescent="0.25">
      <c r="A6" s="172"/>
      <c r="B6" s="169" t="str">
        <f xml:space="preserve"> IF(Music_and_Dance_Scheme_Form!$C$53 = "", "", Music_and_Dance_Scheme_Form!$C$53)</f>
        <v/>
      </c>
      <c r="C6" s="169" t="str">
        <f>IF(Music_and_Dance_Scheme_Form!$C$55 = "", "", Music_and_Dance_Scheme_Form!$C$55)</f>
        <v/>
      </c>
      <c r="D6" s="169" t="str">
        <f xml:space="preserve"> IF(Music_and_Dance_Scheme_Form!$C$57 = "", "", Music_and_Dance_Scheme_Form!$C$57)</f>
        <v/>
      </c>
      <c r="E6" s="169" t="str">
        <f xml:space="preserve"> IF(Music_and_Dance_Scheme_Form!$C$60 = "", "", Music_and_Dance_Scheme_Form!$C$60)</f>
        <v/>
      </c>
      <c r="F6" s="169" t="str">
        <f xml:space="preserve"> IF(Music_and_Dance_Scheme_Form!$C$62 = "", "", Music_and_Dance_Scheme_Form!$C$62)</f>
        <v/>
      </c>
      <c r="G6" s="169" t="str">
        <f xml:space="preserve"> IF(Music_and_Dance_Scheme_Form!$E$68 = "", "", Music_and_Dance_Scheme_Form!$E$68)</f>
        <v/>
      </c>
      <c r="H6" s="169" t="str">
        <f xml:space="preserve"> IF(Music_and_Dance_Scheme_Form!$E$69 = "", "", Music_and_Dance_Scheme_Form!$E$69)</f>
        <v/>
      </c>
      <c r="I6" s="169" t="str">
        <f xml:space="preserve"> IF(Music_and_Dance_Scheme_Form!$E$70 = "", "", Music_and_Dance_Scheme_Form!$E$70)</f>
        <v/>
      </c>
      <c r="J6" s="169" t="str">
        <f>IF(OR(Music_and_Dance_Scheme_Form!$C$89 = "",Music_and_Dance_Scheme_Form!$D$89 = "",Music_and_Dance_Scheme_Form!$H$89 = "",Music_and_Dance_Scheme_Form!$I$89 = "",Music_and_Dance_Scheme_Form!$J$89 = ""), "", _xlfn.CONCAT(Music_and_Dance_Scheme_Form!$C$89, Music_and_Dance_Scheme_Form!$D$89, Music_and_Dance_Scheme_Form!$E$89, Music_and_Dance_Scheme_Form!$F$89, " ", Music_and_Dance_Scheme_Form!$H$89, Music_and_Dance_Scheme_Form!$I$89, Music_and_Dance_Scheme_Form!$J$89))</f>
        <v/>
      </c>
      <c r="K6" s="169" t="str">
        <f>IF(Music_and_Dance_Scheme_Form!$D$101 = "", "", Music_and_Dance_Scheme_Form!$D$101)</f>
        <v/>
      </c>
      <c r="L6" s="169" t="str">
        <f>IF(Music_and_Dance_Scheme_Form!$D$105 = "", "", Music_and_Dance_Scheme_Form!$D$105)</f>
        <v/>
      </c>
      <c r="M6" s="169" t="str">
        <f xml:space="preserve"> IF(Music_and_Dance_Scheme_Form!$D$107 = "", "", Music_and_Dance_Scheme_Form!$D$107)</f>
        <v/>
      </c>
      <c r="N6" s="169" t="str">
        <f>IF(Music_and_Dance_Scheme_Form!$F115 = "", "", Music_and_Dance_Scheme_Form!$F115)</f>
        <v/>
      </c>
      <c r="O6" s="169" t="str">
        <f>IF(Music_and_Dance_Scheme_Form!$E119 = "", "", Music_and_Dance_Scheme_Form!$E119)</f>
        <v/>
      </c>
      <c r="P6" s="169" t="str">
        <f>IF(Music_and_Dance_Scheme_Form!$E121 = "", "", Music_and_Dance_Scheme_Form!$E121)</f>
        <v/>
      </c>
      <c r="Q6" s="169">
        <f>IF(Music_and_Dance_Scheme_Form!$E$127 = "", 0, Music_and_Dance_Scheme_Form!$E$127)</f>
        <v>0</v>
      </c>
      <c r="R6" s="169" t="str">
        <f>IF(Music_and_Dance_Scheme_Form!$D$130 = "",  "", Music_and_Dance_Scheme_Form!$D$130)</f>
        <v/>
      </c>
      <c r="S6" s="170" t="str">
        <f>IF(Music_and_Dance_Scheme_Form!$D$135 = "", "", Music_and_Dance_Scheme_Form!$D$135)</f>
        <v/>
      </c>
      <c r="T6" s="170" t="str">
        <f>IF(Music_and_Dance_Scheme_Form!$D$138 = "", "", Music_and_Dance_Scheme_Form!$D$138)</f>
        <v/>
      </c>
      <c r="U6" s="169" t="str">
        <f>IF(Music_and_Dance_Scheme_Form!$D$142 = "", "", Music_and_Dance_Scheme_Form!$D$142)</f>
        <v/>
      </c>
      <c r="V6" s="170" t="str">
        <f>IF(AND(Music_and_Dance_Scheme_Form!$D$147="",Music_and_Dance_Scheme_Form!$E$147="",Music_and_Dance_Scheme_Form!$F$147="",Music_and_Dance_Scheme_Form!$G$147="",Music_and_Dance_Scheme_Form!$H$147="",Music_and_Dance_Scheme_Form!$I$147=""),"",
_xlfn.CONCAT(Music_and_Dance_Scheme_Form!$D$147,Music_and_Dance_Scheme_Form!$E$147, Music_and_Dance_Scheme_Form!$F$147,Music_and_Dance_Scheme_Form!$G$147,Music_and_Dance_Scheme_Form!$H$147,Music_and_Dance_Scheme_Form!$I$147))</f>
        <v/>
      </c>
      <c r="W6" s="170" t="str">
        <f>IF(Music_and_Dance_Scheme_Form!E150="","",
(IF(OR(Music_and_Dance_Scheme_Form!E150=
Lists_and_controls!R6,
Music_and_Dance_Scheme_Form!E150=
Lists_and_controls!R7),
"Boarding",
"Day")))</f>
        <v/>
      </c>
      <c r="X6" s="169" t="str">
        <f>IF(Music_and_Dance_Scheme_Form!E153 = "", "", Music_and_Dance_Scheme_Form!E153)</f>
        <v/>
      </c>
      <c r="Y6" s="169" t="str">
        <f>IF(Music_and_Dance_Scheme_Form!$A$160 = "", "", Music_and_Dance_Scheme_Form!$A$160)</f>
        <v/>
      </c>
      <c r="Z6" s="169" t="str">
        <f>IF(Music_and_Dance_Scheme_Form!$A$164 = "", "", Music_and_Dance_Scheme_Form!$A$164)</f>
        <v/>
      </c>
      <c r="AA6" s="169">
        <f>COUNTIF(MDS_Form_Part_10!C6:L6,"*")+1</f>
        <v>1</v>
      </c>
      <c r="AB6" s="169" t="str">
        <f>IF(Music_and_Dance_Scheme_Form!$D$170 = "", "", Music_and_Dance_Scheme_Form!$D$170)</f>
        <v/>
      </c>
      <c r="AC6" s="169" t="str">
        <f>IF(Music_and_Dance_Scheme_Form!$D$173 = "", "", Music_and_Dance_Scheme_Form!$D$173)</f>
        <v/>
      </c>
      <c r="AD6" s="169" t="str">
        <f>IF(Music_and_Dance_Scheme_Form!$D$191 = "", "", Music_and_Dance_Scheme_Form!$D$191)</f>
        <v/>
      </c>
      <c r="AE6" s="169" t="str">
        <f>IF(Music_and_Dance_Scheme_Form!$G$170 = "", "", Music_and_Dance_Scheme_Form!$G$170)</f>
        <v/>
      </c>
      <c r="AF6" s="169" t="str">
        <f>IF(Music_and_Dance_Scheme_Form!$G$173 = "", "", Music_and_Dance_Scheme_Form!$G$173)</f>
        <v/>
      </c>
      <c r="AG6" s="169" t="str">
        <f>IF(Music_and_Dance_Scheme_Form!$G$191 = "", "", Music_and_Dance_Scheme_Form!$G$191)</f>
        <v/>
      </c>
      <c r="AH6" s="169" t="str">
        <f>IF(Music_and_Dance_Scheme_Form!$A$206 = "", "", Music_and_Dance_Scheme_Form!$A$206)</f>
        <v/>
      </c>
      <c r="AI6" s="169" t="str">
        <f>IF(Music_and_Dance_Scheme_Form!$A$212 = "", "", Music_and_Dance_Scheme_Form!$A$212)</f>
        <v/>
      </c>
      <c r="AJ6" s="171">
        <f>IF(Music_and_Dance_Scheme_Form!$F$213 = "", 0, Music_and_Dance_Scheme_Form!$F$213)</f>
        <v>0</v>
      </c>
      <c r="AK6" s="169" t="str">
        <f>IF(Music_and_Dance_Scheme_Form!$A$220 = "", "", Music_and_Dance_Scheme_Form!$A$220)</f>
        <v/>
      </c>
      <c r="AL6" s="171">
        <f>IF(Music_and_Dance_Scheme_Form!$F$221 = "", 0, Music_and_Dance_Scheme_Form!$F$221)</f>
        <v>0</v>
      </c>
      <c r="AM6" s="171" t="str">
        <f>IF(Music_and_Dance_Scheme_Form!$D$239 = "", "", Music_and_Dance_Scheme_Form!$D$239)</f>
        <v/>
      </c>
      <c r="AN6" s="171" t="str">
        <f>IF(Music_and_Dance_Scheme_Form!$D$243 = "", "", Music_and_Dance_Scheme_Form!$D$243)</f>
        <v/>
      </c>
      <c r="AO6" s="171" t="str">
        <f>IF(Music_and_Dance_Scheme_Form!$D$246 = "", "", Music_and_Dance_Scheme_Form!$D$246)</f>
        <v/>
      </c>
      <c r="AP6" s="171" t="str">
        <f>IF(Music_and_Dance_Scheme_Form!$D$249 = "", "", Music_and_Dance_Scheme_Form!$D$249)</f>
        <v/>
      </c>
      <c r="AQ6" s="171" t="str">
        <f>IF(Music_and_Dance_Scheme_Form!$D$253 = "", "", Music_and_Dance_Scheme_Form!$D$253)</f>
        <v/>
      </c>
      <c r="AR6" s="171" t="str">
        <f>IF(Music_and_Dance_Scheme_Form!$D$255 = "", "", Music_and_Dance_Scheme_Form!$D$255)</f>
        <v/>
      </c>
      <c r="AS6" s="171" t="str">
        <f>IF(Music_and_Dance_Scheme_Form!$D$257 = "", "", Music_and_Dance_Scheme_Form!$D$257)</f>
        <v/>
      </c>
      <c r="AT6" s="171" t="str">
        <f>IF(Music_and_Dance_Scheme_Form!$D$260 = "", "", Music_and_Dance_Scheme_Form!$D$260)</f>
        <v/>
      </c>
      <c r="AU6" s="171" t="str">
        <f>IF(Music_and_Dance_Scheme_Form!$D$263 = "", "", Music_and_Dance_Scheme_Form!$D$263)</f>
        <v/>
      </c>
      <c r="AV6" s="171" t="str">
        <f>IF(Music_and_Dance_Scheme_Form!$D$265 = "", "", Music_and_Dance_Scheme_Form!$D$265)</f>
        <v/>
      </c>
      <c r="AW6" s="171" t="str">
        <f>IF(Music_and_Dance_Scheme_Form!$D$268 = "", "", Music_and_Dance_Scheme_Form!$D$268)</f>
        <v/>
      </c>
      <c r="AX6" s="171" t="str">
        <f>IF(Music_and_Dance_Scheme_Form!$D$271 = "", "", Music_and_Dance_Scheme_Form!$D$271)</f>
        <v/>
      </c>
      <c r="AY6" s="171" t="str">
        <f>IF(Music_and_Dance_Scheme_Form!$D$275 = "", "", Music_and_Dance_Scheme_Form!$D$275)</f>
        <v/>
      </c>
      <c r="AZ6" s="171" t="str">
        <f>IF(Music_and_Dance_Scheme_Form!$D$279 = "", "", Music_and_Dance_Scheme_Form!$D$279)</f>
        <v/>
      </c>
      <c r="BA6" s="171" t="str">
        <f>IF(Music_and_Dance_Scheme_Form!$D$283 = "", "", Music_and_Dance_Scheme_Form!$D$283)</f>
        <v/>
      </c>
      <c r="BB6" s="171" t="str">
        <f>IF(Music_and_Dance_Scheme_Form!$F$239 = "", "", Music_and_Dance_Scheme_Form!$F$239)</f>
        <v/>
      </c>
      <c r="BC6" s="171" t="str">
        <f>IF(Music_and_Dance_Scheme_Form!$F$243 = "", "", Music_and_Dance_Scheme_Form!$F$243)</f>
        <v/>
      </c>
      <c r="BD6" s="171" t="str">
        <f>IF(Music_and_Dance_Scheme_Form!$F$246 = "", "", Music_and_Dance_Scheme_Form!$F$246)</f>
        <v/>
      </c>
      <c r="BE6" s="171" t="str">
        <f>IF(Music_and_Dance_Scheme_Form!$F$249 = "", "", Music_and_Dance_Scheme_Form!$F$249)</f>
        <v/>
      </c>
      <c r="BF6" s="171" t="str">
        <f>IF(Music_and_Dance_Scheme_Form!$F$253 = "", "", Music_and_Dance_Scheme_Form!$F$253)</f>
        <v/>
      </c>
      <c r="BG6" s="171" t="str">
        <f>IF(Music_and_Dance_Scheme_Form!$F$255 = "", "", Music_and_Dance_Scheme_Form!$F$255)</f>
        <v/>
      </c>
      <c r="BH6" s="171" t="str">
        <f>IF(Music_and_Dance_Scheme_Form!$F$257 = "", "", Music_and_Dance_Scheme_Form!$F$257)</f>
        <v/>
      </c>
      <c r="BI6" s="171" t="str">
        <f>IF(Music_and_Dance_Scheme_Form!$F$260 = "", "", Music_and_Dance_Scheme_Form!$F$260)</f>
        <v/>
      </c>
      <c r="BJ6" s="171" t="str">
        <f>IF(Music_and_Dance_Scheme_Form!$F$263 = "", "", Music_and_Dance_Scheme_Form!$F$263)</f>
        <v/>
      </c>
      <c r="BK6" s="171" t="str">
        <f>IF(Music_and_Dance_Scheme_Form!$F$265 = "", "", Music_and_Dance_Scheme_Form!$F$265)</f>
        <v/>
      </c>
      <c r="BL6" s="171" t="str">
        <f>IF(Music_and_Dance_Scheme_Form!$F$268 = "", "", Music_and_Dance_Scheme_Form!$F$268)</f>
        <v/>
      </c>
      <c r="BM6" s="171" t="str">
        <f>IF(Music_and_Dance_Scheme_Form!$F$271 = "", "", Music_and_Dance_Scheme_Form!$F$271)</f>
        <v/>
      </c>
      <c r="BN6" s="171" t="str">
        <f>IF(Music_and_Dance_Scheme_Form!$F$275 = "", "", Music_and_Dance_Scheme_Form!$F$275)</f>
        <v/>
      </c>
      <c r="BO6" s="171" t="str">
        <f>IF(Music_and_Dance_Scheme_Form!$F$279 = "", "", Music_and_Dance_Scheme_Form!$F$279)</f>
        <v/>
      </c>
      <c r="BP6" s="171" t="str">
        <f>IF(Music_and_Dance_Scheme_Form!$F$283 = "", "", Music_and_Dance_Scheme_Form!$F$283)</f>
        <v/>
      </c>
      <c r="BQ6" s="169" t="str">
        <f>IF(Music_and_Dance_Scheme_Form!$A$306 = "", "", Music_and_Dance_Scheme_Form!$A$306)</f>
        <v/>
      </c>
      <c r="BR6" s="169" t="str">
        <f>IF(Music_and_Dance_Scheme_Form!$A$363 = "", "", Music_and_Dance_Scheme_Form!$A$363)</f>
        <v/>
      </c>
      <c r="BS6" s="171">
        <f>IF(Music_and_Dance_Scheme_Form!$I$407 = "", 0, Music_and_Dance_Scheme_Form!$I$407)</f>
        <v>0</v>
      </c>
      <c r="BT6" s="88"/>
      <c r="BU6" s="61" t="s">
        <v>267</v>
      </c>
      <c r="BV6" s="171">
        <f>IF(Music_and_Dance_Scheme_Form!$C$484 = "", "", Music_and_Dance_Scheme_Form!$C$484)</f>
        <v>0</v>
      </c>
      <c r="BW6" s="171">
        <f>IF(Music_and_Dance_Scheme_Form!$D$484 = "", "", Music_and_Dance_Scheme_Form!$D$484)</f>
        <v>0</v>
      </c>
      <c r="BX6" s="171">
        <f>IF(Music_and_Dance_Scheme_Form!$G$484 = "", "", Music_and_Dance_Scheme_Form!$G$484)</f>
        <v>0</v>
      </c>
      <c r="BY6" s="171">
        <f>IF(Music_and_Dance_Scheme_Form!$H$484 = "", "", Music_and_Dance_Scheme_Form!$H$484)</f>
        <v>0</v>
      </c>
      <c r="BZ6" s="88"/>
      <c r="CA6" s="169" t="str">
        <f>IF(Music_and_Dance_Scheme_Form!$A$495 = "", "", Music_and_Dance_Scheme_Form!$A$495)</f>
        <v/>
      </c>
      <c r="CB6" s="169" t="str">
        <f>IF(Music_and_Dance_Scheme_Form!$A$498 = "", "", Music_and_Dance_Scheme_Form!$A$498)</f>
        <v/>
      </c>
      <c r="CC6" s="169" t="str">
        <f>IF(Music_and_Dance_Scheme_Form!$A$502 = "", "", Music_and_Dance_Scheme_Form!$A$502)</f>
        <v/>
      </c>
      <c r="CD6" s="169" t="str">
        <f>IF(Music_and_Dance_Scheme_Form!$A$506= "", "", Music_and_Dance_Scheme_Form!$A$506)</f>
        <v/>
      </c>
      <c r="CE6" s="169" t="str">
        <f>IF(Music_and_Dance_Scheme_Form!$A$509 = "", "", Music_and_Dance_Scheme_Form!$A$509)</f>
        <v/>
      </c>
      <c r="CF6" s="169" t="str">
        <f>IF(Music_and_Dance_Scheme_Form!$A$512 = "", "", Music_and_Dance_Scheme_Form!$A$512)</f>
        <v/>
      </c>
      <c r="CG6" s="169" t="str">
        <f>IF(Music_and_Dance_Scheme_Form!$A$516 = "", "", Music_and_Dance_Scheme_Form!$A$516)</f>
        <v/>
      </c>
      <c r="CH6" s="169" t="str">
        <f>IF(Music_and_Dance_Scheme_Form!$A$520 = "", "", Music_and_Dance_Scheme_Form!$A$520)</f>
        <v/>
      </c>
      <c r="CI6" s="169" t="str">
        <f>IF(Music_and_Dance_Scheme_Form!$A$524 = "", "", Music_and_Dance_Scheme_Form!$A$524)</f>
        <v/>
      </c>
      <c r="CJ6" s="169" t="str">
        <f>IF(Music_and_Dance_Scheme_Form!$A$528 = "", "", Music_and_Dance_Scheme_Form!$A$528)</f>
        <v/>
      </c>
      <c r="CK6" s="169" t="str">
        <f>IF(Music_and_Dance_Scheme_Form!$A$532 = "", "", Music_and_Dance_Scheme_Form!$A$532)</f>
        <v/>
      </c>
      <c r="CL6" s="88"/>
      <c r="CM6" s="88"/>
      <c r="CN6" s="171">
        <f>IF(Music_and_Dance_Scheme_Form!$C$724 = "", "", Music_and_Dance_Scheme_Form!$C$724)</f>
        <v>0</v>
      </c>
      <c r="CO6" s="171">
        <f>IF(Music_and_Dance_Scheme_Form!$D$724 = "", "", Music_and_Dance_Scheme_Form!$D$724)</f>
        <v>0</v>
      </c>
      <c r="CP6" s="171">
        <f>IF(Music_and_Dance_Scheme_Form!$G$724 = "", "", Music_and_Dance_Scheme_Form!$G$724)</f>
        <v>0</v>
      </c>
      <c r="CQ6" s="171">
        <f>IF(Music_and_Dance_Scheme_Form!$H$724 = "", "", Music_and_Dance_Scheme_Form!$H$724)</f>
        <v>0</v>
      </c>
      <c r="CR6" s="169" t="str">
        <f>IFERROR(IF(Music_and_Dance_Scheme_Form!$A$733 = "", "", INDEX(Other_financial_support, MATCH( Music_and_Dance_Scheme_Form!$A$733, Other_financial_support_form, 0)) ), "ERROR")</f>
        <v/>
      </c>
      <c r="CS6" s="169" t="str">
        <f>IF(OR(CR6 = "", CR6 = "No"), "", "Go to ''Other financial support'' sheet")</f>
        <v/>
      </c>
      <c r="CT6" s="169" t="str">
        <f>IF(Music_and_Dance_Scheme_Form!$A$812 = "", "", Music_and_Dance_Scheme_Form!$A$812)</f>
        <v/>
      </c>
      <c r="CU6" s="171">
        <f>IF(Music_and_Dance_Scheme_Form!$I$834 = "", "", Music_and_Dance_Scheme_Form!$I$834)</f>
        <v>0</v>
      </c>
      <c r="CV6" s="169" t="str">
        <f>IF(Music_and_Dance_Scheme_Form!$G$891 = "", "", Music_and_Dance_Scheme_Form!$G$891)</f>
        <v/>
      </c>
      <c r="CW6" s="169" t="str">
        <f>IF(Music_and_Dance_Scheme_Form!$G$894 = "", "", Music_and_Dance_Scheme_Form!$G$894)</f>
        <v/>
      </c>
      <c r="CX6" s="169" t="str">
        <f>IF(Music_and_Dance_Scheme_Form!$G$894 = "", "", Music_and_Dance_Scheme_Form!$G$896)</f>
        <v/>
      </c>
      <c r="CY6" s="169" t="str">
        <f>IF(Music_and_Dance_Scheme_Form!$G$894 = "", "", Music_and_Dance_Scheme_Form!$G$898)</f>
        <v/>
      </c>
      <c r="CZ6" s="171" t="str">
        <f>IF(Music_and_Dance_Scheme_Form!$G$900 = "", "", Music_and_Dance_Scheme_Form!$G$900)</f>
        <v/>
      </c>
      <c r="DA6" s="171">
        <f>IF(Music_and_Dance_Scheme_Form!$H$941 = "", 0, Music_and_Dance_Scheme_Form!$H$941)</f>
        <v>0</v>
      </c>
      <c r="DB6" s="169" t="str">
        <f>IF(Music_and_Dance_Scheme_Form!$H$944 = "", "", Music_and_Dance_Scheme_Form!$H$944)</f>
        <v/>
      </c>
      <c r="DC6" s="169" t="str">
        <f>IF(Music_and_Dance_Scheme_Form!$G$955 = "", "", Music_and_Dance_Scheme_Form!$G$955)</f>
        <v/>
      </c>
      <c r="DD6" s="92"/>
      <c r="DE6" s="92"/>
      <c r="DF6" s="92"/>
      <c r="DG6" s="92"/>
      <c r="DH6" s="92"/>
      <c r="DI6" s="92"/>
      <c r="DJ6" s="92"/>
      <c r="DK6" s="92"/>
      <c r="DL6" s="92"/>
      <c r="DM6" s="92"/>
    </row>
    <row r="7" spans="1:117" s="47" customFormat="1" hidden="1" x14ac:dyDescent="0.2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H7" s="62"/>
      <c r="DI7" s="62"/>
      <c r="DJ7" s="62"/>
      <c r="DK7" s="62"/>
      <c r="DL7" s="62"/>
      <c r="DM7" s="62"/>
    </row>
    <row r="8" spans="1:117" s="47" customFormat="1" hidden="1" x14ac:dyDescent="0.2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H8" s="62"/>
      <c r="DI8" s="62"/>
      <c r="DJ8" s="62"/>
      <c r="DK8" s="62"/>
      <c r="DL8" s="62"/>
      <c r="DM8" s="62"/>
    </row>
    <row r="9" spans="1:117" s="47" customFormat="1" hidden="1" x14ac:dyDescent="0.2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H9" s="62"/>
      <c r="DI9" s="62"/>
      <c r="DJ9" s="62"/>
      <c r="DK9" s="62"/>
      <c r="DL9" s="62"/>
      <c r="DM9" s="62"/>
    </row>
    <row r="10" spans="1:117" s="47" customFormat="1" hidden="1" x14ac:dyDescent="0.2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H10" s="62"/>
      <c r="DI10" s="62"/>
      <c r="DJ10" s="62"/>
      <c r="DK10" s="62"/>
      <c r="DL10" s="62"/>
      <c r="DM10" s="62"/>
    </row>
    <row r="11" spans="1:117" s="47" customFormat="1" hidden="1" x14ac:dyDescent="0.2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H11" s="62"/>
      <c r="DI11" s="62"/>
      <c r="DJ11" s="62"/>
      <c r="DK11" s="62"/>
      <c r="DL11" s="62"/>
      <c r="DM11" s="62"/>
    </row>
    <row r="12" spans="1:117" s="47" customFormat="1" hidden="1"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H12" s="62"/>
      <c r="DI12" s="62"/>
      <c r="DJ12" s="62"/>
      <c r="DK12" s="62"/>
      <c r="DL12" s="62"/>
      <c r="DM12" s="62"/>
    </row>
    <row r="13" spans="1:117" s="47" customFormat="1" hidden="1" x14ac:dyDescent="0.2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H13" s="62"/>
      <c r="DI13" s="62"/>
      <c r="DJ13" s="62"/>
      <c r="DK13" s="62"/>
      <c r="DL13" s="62"/>
      <c r="DM13" s="62"/>
    </row>
    <row r="14" spans="1:117" s="47" customFormat="1" hidden="1" x14ac:dyDescent="0.2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H14" s="62"/>
      <c r="DI14" s="62"/>
      <c r="DJ14" s="62"/>
      <c r="DK14" s="62"/>
      <c r="DL14" s="62"/>
      <c r="DM14" s="62"/>
    </row>
    <row r="15" spans="1:117" s="47" customFormat="1" hidden="1"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H15" s="62"/>
      <c r="DI15" s="62"/>
      <c r="DJ15" s="62"/>
      <c r="DK15" s="62"/>
      <c r="DL15" s="62"/>
      <c r="DM15" s="62"/>
    </row>
    <row r="16" spans="1:117" s="47" customFormat="1" hidden="1"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H16" s="62"/>
      <c r="DI16" s="62"/>
      <c r="DJ16" s="62"/>
      <c r="DK16" s="62"/>
      <c r="DL16" s="62"/>
      <c r="DM16" s="62"/>
    </row>
  </sheetData>
  <sheetProtection algorithmName="SHA-512" hashValue="gkKrpnAGM+uqyaRIbhRyfKcryLJi9G4R67Fj6TTodzITz9FpBlWvcquH9Wj98kOu+ECTpN1GnaWKpBYZlprAxA==" saltValue="Fkv58W2k1A2WoNFGO79r8Q==" spinCount="100000" sheet="1" objects="1" scenarios="1" selectLockedCells="1"/>
  <autoFilter ref="A5:DC5" xr:uid="{B06493F7-2692-4BAD-AFDC-2710B2E38724}"/>
  <conditionalFormatting sqref="BT6">
    <cfRule type="expression" dxfId="11" priority="8">
      <formula>$AI6="Foster Care"</formula>
    </cfRule>
    <cfRule type="expression" dxfId="10" priority="9">
      <formula>OR($B6=0,$D6=0)</formula>
    </cfRule>
  </conditionalFormatting>
  <conditionalFormatting sqref="BU6">
    <cfRule type="expression" dxfId="9" priority="7">
      <formula>OR($B6="",$D6="")</formula>
    </cfRule>
  </conditionalFormatting>
  <conditionalFormatting sqref="BZ6">
    <cfRule type="expression" dxfId="8" priority="5">
      <formula>$AI6="Foster Care"</formula>
    </cfRule>
    <cfRule type="expression" dxfId="7" priority="6">
      <formula>OR($B6=0,$D6=0)</formula>
    </cfRule>
  </conditionalFormatting>
  <conditionalFormatting sqref="CL6:CM6">
    <cfRule type="expression" dxfId="6" priority="1">
      <formula>$AI6="Foster Care"</formula>
    </cfRule>
    <cfRule type="expression" dxfId="5" priority="2">
      <formula>OR($B6=0,$D6=0)</formula>
    </cfRule>
  </conditionalFormatting>
  <pageMargins left="0.7" right="0.7" top="0.75" bottom="0.75" header="0.3" footer="0.3"/>
  <pageSetup paperSize="9" scale="48" fitToWidth="8" fitToHeight="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83860"/>
  </sheetPr>
  <dimension ref="A1:IS16"/>
  <sheetViews>
    <sheetView topLeftCell="EN1" workbookViewId="0">
      <selection activeCell="FA6" sqref="FA6"/>
    </sheetView>
  </sheetViews>
  <sheetFormatPr defaultColWidth="0" defaultRowHeight="15" zeroHeight="1" outlineLevelCol="1" x14ac:dyDescent="0.25"/>
  <cols>
    <col min="1" max="1" width="9.85546875" customWidth="1"/>
    <col min="2" max="2" width="14.42578125" customWidth="1"/>
    <col min="3" max="3" width="14.28515625" customWidth="1"/>
    <col min="4" max="4" width="14.42578125" customWidth="1"/>
    <col min="5" max="41" width="18.28515625" customWidth="1"/>
    <col min="42" max="43" width="20.5703125" customWidth="1"/>
    <col min="44" max="45" width="25.5703125" customWidth="1"/>
    <col min="46" max="48" width="18.5703125" customWidth="1"/>
    <col min="49" max="49" width="20.7109375" customWidth="1"/>
    <col min="50" max="64" width="18.5703125" customWidth="1"/>
    <col min="65" max="65" width="20.7109375" customWidth="1"/>
    <col min="66" max="77" width="18.5703125" customWidth="1"/>
    <col min="78" max="80" width="18.5703125" customWidth="1" outlineLevel="1"/>
    <col min="81" max="81" width="20.7109375" customWidth="1" outlineLevel="1"/>
    <col min="82" max="92" width="18.5703125" customWidth="1" outlineLevel="1"/>
    <col min="93" max="93" width="18.5703125" customWidth="1"/>
    <col min="94" max="94" width="30.7109375" customWidth="1"/>
    <col min="95" max="95" width="20.7109375" customWidth="1"/>
    <col min="96" max="96" width="25.5703125" customWidth="1"/>
    <col min="97" max="97" width="15.5703125" customWidth="1"/>
    <col min="98" max="104" width="18.5703125" customWidth="1"/>
    <col min="105" max="124" width="17.7109375" customWidth="1"/>
    <col min="125" max="127" width="20.85546875" customWidth="1"/>
    <col min="128" max="130" width="19.5703125" customWidth="1"/>
    <col min="131" max="132" width="20.5703125" customWidth="1"/>
    <col min="133" max="134" width="19.5703125" customWidth="1"/>
    <col min="135" max="135" width="20.5703125" customWidth="1"/>
    <col min="136" max="138" width="19.5703125" customWidth="1"/>
    <col min="139" max="163" width="17.7109375" customWidth="1"/>
    <col min="164" max="164" width="9.140625" style="47" hidden="1" customWidth="1"/>
    <col min="165" max="170" width="20.5703125" style="91" hidden="1" customWidth="1"/>
    <col min="171" max="200" width="20.5703125" style="1" hidden="1" customWidth="1"/>
    <col min="201" max="206" width="8.7109375" style="1" hidden="1" customWidth="1"/>
    <col min="207" max="253" width="20.5703125" style="1" hidden="1" customWidth="1"/>
    <col min="254" max="16384" width="8.7109375" style="1" hidden="1"/>
  </cols>
  <sheetData>
    <row r="1" spans="1:170" s="87" customFormat="1" ht="12.75" x14ac:dyDescent="0.2">
      <c r="A1" s="86"/>
      <c r="B1" s="85" t="s">
        <v>35</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6" t="s">
        <v>36</v>
      </c>
      <c r="AG1" s="86"/>
      <c r="AH1" s="86"/>
      <c r="AI1" s="86"/>
      <c r="AJ1" s="86"/>
      <c r="AK1" s="86"/>
      <c r="AL1" s="86"/>
      <c r="AM1" s="86"/>
      <c r="AN1" s="86"/>
      <c r="AO1" s="86"/>
      <c r="AP1" s="85" t="s">
        <v>37</v>
      </c>
      <c r="AQ1" s="85"/>
      <c r="AR1" s="85"/>
      <c r="AS1" s="85"/>
      <c r="AT1" s="86" t="s">
        <v>974</v>
      </c>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5" t="str">
        <f>'Main Form - Inputs'!BQ1</f>
        <v>Part 5</v>
      </c>
      <c r="CQ1" s="86" t="str">
        <f>'Main Form - Inputs'!BR1</f>
        <v>Part 6</v>
      </c>
      <c r="CR1" s="85" t="str">
        <f>'Main Form - Inputs'!BS1</f>
        <v>Part 7</v>
      </c>
      <c r="CS1" s="86" t="str">
        <f>'Main Form - Inputs'!BT1</f>
        <v>Part 8</v>
      </c>
      <c r="CT1" s="85" t="s">
        <v>42</v>
      </c>
      <c r="CU1" s="85"/>
      <c r="CV1" s="85"/>
      <c r="CW1" s="85"/>
      <c r="CX1" s="85"/>
      <c r="CY1" s="85"/>
      <c r="CZ1" s="85"/>
      <c r="DA1" s="86" t="s">
        <v>43</v>
      </c>
      <c r="DB1" s="85" t="s">
        <v>44</v>
      </c>
      <c r="DC1" s="85"/>
      <c r="DD1" s="86" t="s">
        <v>45</v>
      </c>
      <c r="DE1" s="86"/>
      <c r="DF1" s="86"/>
      <c r="DG1" s="86"/>
      <c r="DH1" s="86"/>
      <c r="DI1" s="86"/>
      <c r="DJ1" s="86"/>
      <c r="DK1" s="86"/>
      <c r="DL1" s="86"/>
      <c r="DM1" s="85" t="s">
        <v>46</v>
      </c>
      <c r="DN1" s="86" t="s">
        <v>47</v>
      </c>
      <c r="DO1" s="86"/>
      <c r="DP1" s="86"/>
      <c r="DQ1" s="86"/>
      <c r="DR1" s="86"/>
      <c r="DS1" s="86"/>
      <c r="DT1" s="86"/>
      <c r="DU1" s="85" t="s">
        <v>48</v>
      </c>
      <c r="DV1" s="85"/>
      <c r="DW1" s="86" t="s">
        <v>268</v>
      </c>
      <c r="DX1" s="79"/>
      <c r="DY1" s="79"/>
      <c r="DZ1" s="79"/>
      <c r="EA1" s="79"/>
      <c r="EB1" s="79"/>
      <c r="EC1" s="79"/>
      <c r="ED1" s="79"/>
      <c r="EE1" s="79"/>
      <c r="EF1" s="79"/>
      <c r="EG1" s="227"/>
      <c r="EH1" s="74"/>
      <c r="EI1" s="86" t="s">
        <v>49</v>
      </c>
      <c r="EJ1" s="86"/>
      <c r="EK1" s="86"/>
      <c r="EL1" s="86"/>
      <c r="EM1" s="86"/>
      <c r="EN1" s="86"/>
      <c r="EO1" s="86"/>
      <c r="EP1" s="86"/>
      <c r="EQ1" s="640" t="s">
        <v>270</v>
      </c>
      <c r="ER1" s="640"/>
      <c r="ES1" s="640"/>
      <c r="ET1" s="640"/>
      <c r="EU1" s="640"/>
      <c r="EV1" s="640"/>
      <c r="EW1" s="85"/>
      <c r="EX1" s="85"/>
      <c r="EY1" s="85"/>
      <c r="EZ1" s="85"/>
      <c r="FA1" s="85"/>
      <c r="FB1" s="85"/>
      <c r="FC1" s="85"/>
      <c r="FD1" s="85"/>
      <c r="FE1" s="85"/>
      <c r="FF1" s="85"/>
      <c r="FG1" s="85"/>
      <c r="FH1" s="89"/>
      <c r="FI1" s="77" t="s">
        <v>50</v>
      </c>
      <c r="FJ1" s="177" t="s">
        <v>51</v>
      </c>
      <c r="FK1" s="177" t="s">
        <v>51</v>
      </c>
      <c r="FL1" s="177" t="s">
        <v>52</v>
      </c>
      <c r="FM1" s="177" t="s">
        <v>51</v>
      </c>
      <c r="FN1" s="177" t="s">
        <v>51</v>
      </c>
    </row>
    <row r="2" spans="1:170" s="76" customFormat="1" ht="12.75" x14ac:dyDescent="0.2">
      <c r="A2" s="79" t="s">
        <v>53</v>
      </c>
      <c r="B2" s="80">
        <f>'Main Form - Inputs'!B2</f>
        <v>1</v>
      </c>
      <c r="C2" s="80">
        <f>'Main Form - Inputs'!C2</f>
        <v>1</v>
      </c>
      <c r="D2" s="80">
        <f>'Main Form - Inputs'!D2</f>
        <v>1</v>
      </c>
      <c r="E2" s="80">
        <f>'Main Form - Inputs'!E2</f>
        <v>1</v>
      </c>
      <c r="F2" s="80">
        <f>'Main Form - Inputs'!F2</f>
        <v>1</v>
      </c>
      <c r="G2" s="80">
        <f>'Main Form - Inputs'!G2</f>
        <v>1</v>
      </c>
      <c r="H2" s="80">
        <f>'Main Form - Inputs'!H2</f>
        <v>1</v>
      </c>
      <c r="I2" s="80">
        <f>'Main Form - Inputs'!I2</f>
        <v>1</v>
      </c>
      <c r="J2" s="178"/>
      <c r="K2" s="178"/>
      <c r="L2" s="80">
        <f>'Main Form - Inputs'!J2</f>
        <v>1</v>
      </c>
      <c r="M2" s="80">
        <f>'Main Form - Inputs'!K2</f>
        <v>1</v>
      </c>
      <c r="N2" s="80">
        <f>'Main Form - Inputs'!M2</f>
        <v>1</v>
      </c>
      <c r="O2" s="80">
        <f>'Main Form - Inputs'!N2</f>
        <v>1</v>
      </c>
      <c r="P2" s="80">
        <f>'Main Form - Inputs'!O2</f>
        <v>1</v>
      </c>
      <c r="Q2" s="80">
        <f>'Main Form - Inputs'!P2</f>
        <v>1</v>
      </c>
      <c r="R2" s="178"/>
      <c r="S2" s="178"/>
      <c r="T2" s="178"/>
      <c r="U2" s="178"/>
      <c r="V2" s="178"/>
      <c r="W2" s="178"/>
      <c r="X2" s="80">
        <f>'Main Form - Inputs'!Q2</f>
        <v>1</v>
      </c>
      <c r="Y2" s="80">
        <f>'Main Form - Inputs'!R2</f>
        <v>1</v>
      </c>
      <c r="Z2" s="80">
        <f>'Main Form - Inputs'!S2</f>
        <v>1</v>
      </c>
      <c r="AA2" s="80">
        <f>'Main Form - Inputs'!T2</f>
        <v>1</v>
      </c>
      <c r="AB2" s="80">
        <f>'Main Form - Inputs'!U2</f>
        <v>1</v>
      </c>
      <c r="AC2" s="80">
        <f>'Main Form - Inputs'!V2</f>
        <v>1</v>
      </c>
      <c r="AD2" s="80">
        <f>'Main Form - Inputs'!W2</f>
        <v>1</v>
      </c>
      <c r="AE2" s="80">
        <f>'Main Form - Inputs'!X2</f>
        <v>1</v>
      </c>
      <c r="AF2" s="79">
        <f>'Main Form - Inputs'!Y2</f>
        <v>2</v>
      </c>
      <c r="AG2" s="79">
        <f>'Main Form - Inputs'!Z2</f>
        <v>2</v>
      </c>
      <c r="AH2" s="75"/>
      <c r="AI2" s="79">
        <f>'Main Form - Inputs'!AB2</f>
        <v>2</v>
      </c>
      <c r="AJ2" s="79">
        <f>'Main Form - Inputs'!AC2</f>
        <v>2</v>
      </c>
      <c r="AK2" s="79">
        <f>'Main Form - Inputs'!AD2</f>
        <v>2</v>
      </c>
      <c r="AL2" s="79">
        <f>'Main Form - Inputs'!AE2</f>
        <v>2</v>
      </c>
      <c r="AM2" s="79">
        <f>'Main Form - Inputs'!AF2</f>
        <v>2</v>
      </c>
      <c r="AN2" s="79">
        <f>'Main Form - Inputs'!AG2</f>
        <v>2</v>
      </c>
      <c r="AO2" s="79">
        <f>'Main Form - Inputs'!AH2</f>
        <v>2</v>
      </c>
      <c r="AP2" s="80">
        <f>'Main Form - Inputs'!AI2</f>
        <v>3</v>
      </c>
      <c r="AQ2" s="80">
        <f>'Main Form - Inputs'!AJ2</f>
        <v>3</v>
      </c>
      <c r="AR2" s="80">
        <f>'Main Form - Inputs'!AK2</f>
        <v>3</v>
      </c>
      <c r="AS2" s="80">
        <f>'Main Form - Inputs'!AL2</f>
        <v>3</v>
      </c>
      <c r="AT2" s="79">
        <f>'Main Form - Inputs'!AM2</f>
        <v>4</v>
      </c>
      <c r="AU2" s="79">
        <f>'Main Form - Inputs'!AN2</f>
        <v>4</v>
      </c>
      <c r="AV2" s="79">
        <f>'Main Form - Inputs'!AO2</f>
        <v>4</v>
      </c>
      <c r="AW2" s="79">
        <f>'Main Form - Inputs'!AP2</f>
        <v>4</v>
      </c>
      <c r="AX2" s="79">
        <f>'Main Form - Inputs'!AQ2</f>
        <v>4</v>
      </c>
      <c r="AY2" s="79">
        <f>'Main Form - Inputs'!AR2</f>
        <v>4</v>
      </c>
      <c r="AZ2" s="79">
        <f>'Main Form - Inputs'!AS2</f>
        <v>4</v>
      </c>
      <c r="BA2" s="79">
        <f>'Main Form - Inputs'!AT2</f>
        <v>4</v>
      </c>
      <c r="BB2" s="79">
        <f>'Main Form - Inputs'!AU2</f>
        <v>4</v>
      </c>
      <c r="BC2" s="79">
        <f>'Main Form - Inputs'!AV2</f>
        <v>4</v>
      </c>
      <c r="BD2" s="79">
        <f>'Main Form - Inputs'!AW2</f>
        <v>4</v>
      </c>
      <c r="BE2" s="79">
        <f>'Main Form - Inputs'!AX2</f>
        <v>4</v>
      </c>
      <c r="BF2" s="79">
        <f>'Main Form - Inputs'!AY2</f>
        <v>4</v>
      </c>
      <c r="BG2" s="79">
        <f>'Main Form - Inputs'!AZ2</f>
        <v>4</v>
      </c>
      <c r="BH2" s="79">
        <f>'Main Form - Inputs'!BA2</f>
        <v>4</v>
      </c>
      <c r="BI2" s="179"/>
      <c r="BJ2" s="79">
        <f>'Main Form - Inputs'!BB2</f>
        <v>4</v>
      </c>
      <c r="BK2" s="79">
        <f>'Main Form - Inputs'!BC2</f>
        <v>4</v>
      </c>
      <c r="BL2" s="79">
        <f>'Main Form - Inputs'!BD2</f>
        <v>4</v>
      </c>
      <c r="BM2" s="79">
        <f>'Main Form - Inputs'!BE2</f>
        <v>4</v>
      </c>
      <c r="BN2" s="79">
        <f>'Main Form - Inputs'!BF2</f>
        <v>4</v>
      </c>
      <c r="BO2" s="79">
        <f>'Main Form - Inputs'!BG2</f>
        <v>4</v>
      </c>
      <c r="BP2" s="79">
        <f>'Main Form - Inputs'!BH2</f>
        <v>4</v>
      </c>
      <c r="BQ2" s="79">
        <f>'Main Form - Inputs'!BI2</f>
        <v>4</v>
      </c>
      <c r="BR2" s="79">
        <f>'Main Form - Inputs'!BJ2</f>
        <v>4</v>
      </c>
      <c r="BS2" s="79">
        <f>'Main Form - Inputs'!BK2</f>
        <v>4</v>
      </c>
      <c r="BT2" s="79">
        <f>'Main Form - Inputs'!BL2</f>
        <v>4</v>
      </c>
      <c r="BU2" s="79">
        <f>'Main Form - Inputs'!BM2</f>
        <v>4</v>
      </c>
      <c r="BV2" s="79">
        <f>'Main Form - Inputs'!BN2</f>
        <v>4</v>
      </c>
      <c r="BW2" s="79">
        <f>'Main Form - Inputs'!BO2</f>
        <v>4</v>
      </c>
      <c r="BX2" s="79">
        <f>'Main Form - Inputs'!BP2</f>
        <v>4</v>
      </c>
      <c r="BY2" s="179"/>
      <c r="BZ2" s="179"/>
      <c r="CA2" s="179"/>
      <c r="CB2" s="179"/>
      <c r="CC2" s="179"/>
      <c r="CD2" s="179"/>
      <c r="CE2" s="179"/>
      <c r="CF2" s="179"/>
      <c r="CG2" s="179"/>
      <c r="CH2" s="179"/>
      <c r="CI2" s="179"/>
      <c r="CJ2" s="179"/>
      <c r="CK2" s="179"/>
      <c r="CL2" s="179"/>
      <c r="CM2" s="179"/>
      <c r="CN2" s="179"/>
      <c r="CO2" s="179"/>
      <c r="CP2" s="80">
        <f>'Main Form - Inputs'!BQ2</f>
        <v>5</v>
      </c>
      <c r="CQ2" s="79">
        <f>'Main Form - Inputs'!BR2</f>
        <v>6</v>
      </c>
      <c r="CR2" s="80">
        <f>'Main Form - Inputs'!BS2</f>
        <v>7</v>
      </c>
      <c r="CS2" s="79">
        <f>'Main Form - Inputs'!BT2</f>
        <v>8</v>
      </c>
      <c r="CT2" s="74">
        <v>9</v>
      </c>
      <c r="CU2" s="74">
        <v>9</v>
      </c>
      <c r="CV2" s="74">
        <v>9</v>
      </c>
      <c r="CW2" s="179"/>
      <c r="CX2" s="74">
        <v>9</v>
      </c>
      <c r="CY2" s="74">
        <v>9</v>
      </c>
      <c r="CZ2" s="179"/>
      <c r="DA2" s="79">
        <f>'Main Form - Inputs'!BZ2</f>
        <v>10</v>
      </c>
      <c r="DB2" s="80">
        <f>'Main Form - Inputs'!CA2</f>
        <v>11</v>
      </c>
      <c r="DC2" s="80">
        <f>'Main Form - Inputs'!CB2</f>
        <v>11</v>
      </c>
      <c r="DD2" s="79">
        <f>'Main Form - Inputs'!CC2</f>
        <v>12</v>
      </c>
      <c r="DE2" s="79">
        <f>'Main Form - Inputs'!CD2</f>
        <v>12</v>
      </c>
      <c r="DF2" s="79">
        <f>'Main Form - Inputs'!CE2</f>
        <v>12</v>
      </c>
      <c r="DG2" s="79">
        <f>'Main Form - Inputs'!CF2</f>
        <v>12</v>
      </c>
      <c r="DH2" s="79">
        <f>'Main Form - Inputs'!CG2</f>
        <v>12</v>
      </c>
      <c r="DI2" s="79">
        <f>'Main Form - Inputs'!CH2</f>
        <v>12</v>
      </c>
      <c r="DJ2" s="79">
        <f>'Main Form - Inputs'!CI2</f>
        <v>12</v>
      </c>
      <c r="DK2" s="79">
        <f>'Main Form - Inputs'!CJ2</f>
        <v>12</v>
      </c>
      <c r="DL2" s="79">
        <f>'Main Form - Inputs'!CK2</f>
        <v>12</v>
      </c>
      <c r="DM2" s="74">
        <v>13</v>
      </c>
      <c r="DN2" s="79">
        <f>'Main Form - Inputs'!CM2</f>
        <v>14</v>
      </c>
      <c r="DO2" s="79">
        <f>'Main Form - Inputs'!CN2</f>
        <v>14</v>
      </c>
      <c r="DP2" s="79">
        <f>'Main Form - Inputs'!CO2</f>
        <v>14</v>
      </c>
      <c r="DQ2" s="179"/>
      <c r="DR2" s="79">
        <f>'Main Form - Inputs'!CP2</f>
        <v>14</v>
      </c>
      <c r="DS2" s="79">
        <f>'Main Form - Inputs'!CQ2</f>
        <v>14</v>
      </c>
      <c r="DT2" s="179"/>
      <c r="DU2" s="80">
        <f>'Main Form - Inputs'!CR2</f>
        <v>14</v>
      </c>
      <c r="DV2" s="80">
        <f>'Main Form - Inputs'!CS2</f>
        <v>14</v>
      </c>
      <c r="DW2" s="79">
        <f>'Main Form - Inputs'!CT2</f>
        <v>16</v>
      </c>
      <c r="DX2" s="79">
        <v>16</v>
      </c>
      <c r="DY2" s="79">
        <v>16</v>
      </c>
      <c r="DZ2" s="79">
        <v>16</v>
      </c>
      <c r="EA2" s="79">
        <v>16</v>
      </c>
      <c r="EB2" s="79">
        <v>16</v>
      </c>
      <c r="EC2" s="79">
        <v>16</v>
      </c>
      <c r="ED2" s="79">
        <v>16</v>
      </c>
      <c r="EE2" s="79">
        <v>16</v>
      </c>
      <c r="EF2" s="79">
        <v>16</v>
      </c>
      <c r="EG2" s="79">
        <v>16</v>
      </c>
      <c r="EH2" s="74">
        <f>'Main Form - Inputs'!CU2</f>
        <v>17</v>
      </c>
      <c r="EI2" s="79">
        <f>'Main Form - Inputs'!CV2</f>
        <v>18</v>
      </c>
      <c r="EJ2" s="79">
        <f>'Main Form - Inputs'!CW2</f>
        <v>18</v>
      </c>
      <c r="EK2" s="79">
        <f>'Main Form - Inputs'!CX2</f>
        <v>18</v>
      </c>
      <c r="EL2" s="79">
        <f>'Main Form - Inputs'!CY2</f>
        <v>18</v>
      </c>
      <c r="EM2" s="79">
        <f>'Main Form - Inputs'!CZ2</f>
        <v>18</v>
      </c>
      <c r="EN2" s="79">
        <f>'Main Form - Inputs'!DA2</f>
        <v>18</v>
      </c>
      <c r="EO2" s="79">
        <f>'Main Form - Inputs'!DB2</f>
        <v>18</v>
      </c>
      <c r="EP2" s="79">
        <f>'Main Form - Inputs'!DC2</f>
        <v>18</v>
      </c>
      <c r="EQ2" s="179"/>
      <c r="ER2" s="179"/>
      <c r="ES2" s="179"/>
      <c r="ET2" s="179"/>
      <c r="EU2" s="179"/>
      <c r="EV2" s="179"/>
      <c r="EW2" s="179"/>
      <c r="EX2" s="179"/>
      <c r="EY2" s="179"/>
      <c r="EZ2" s="179"/>
      <c r="FA2" s="179"/>
      <c r="FB2" s="179"/>
      <c r="FC2" s="179"/>
      <c r="FD2" s="179"/>
      <c r="FE2" s="179"/>
      <c r="FF2" s="179"/>
      <c r="FG2" s="179"/>
      <c r="FH2" s="60"/>
      <c r="FI2" s="81"/>
      <c r="FJ2" s="78"/>
      <c r="FK2" s="78"/>
      <c r="FL2" s="78"/>
      <c r="FM2" s="78"/>
      <c r="FN2" s="78"/>
    </row>
    <row r="3" spans="1:170" s="76" customFormat="1" ht="12.75" x14ac:dyDescent="0.2">
      <c r="A3" s="75" t="s">
        <v>54</v>
      </c>
      <c r="B3" s="80" t="str">
        <f>'Main Form - Inputs'!B3</f>
        <v>A</v>
      </c>
      <c r="C3" s="80" t="str">
        <f>'Main Form - Inputs'!C3</f>
        <v>A</v>
      </c>
      <c r="D3" s="80" t="str">
        <f>'Main Form - Inputs'!D3</f>
        <v>A</v>
      </c>
      <c r="E3" s="80" t="str">
        <f>'Main Form - Inputs'!E3</f>
        <v>B</v>
      </c>
      <c r="F3" s="80" t="str">
        <f>'Main Form - Inputs'!F3</f>
        <v>B</v>
      </c>
      <c r="G3" s="80" t="str">
        <f>'Main Form - Inputs'!G3</f>
        <v>C</v>
      </c>
      <c r="H3" s="80" t="str">
        <f>'Main Form - Inputs'!H3</f>
        <v>C</v>
      </c>
      <c r="I3" s="80" t="str">
        <f>'Main Form - Inputs'!I3</f>
        <v>C</v>
      </c>
      <c r="J3" s="178"/>
      <c r="K3" s="178"/>
      <c r="L3" s="80" t="str">
        <f>'Main Form - Inputs'!J3</f>
        <v>E</v>
      </c>
      <c r="M3" s="80" t="str">
        <f>'Main Form - Inputs'!K3</f>
        <v>E</v>
      </c>
      <c r="N3" s="80" t="str">
        <f>'Main Form - Inputs'!M3</f>
        <v>G</v>
      </c>
      <c r="O3" s="80" t="str">
        <f>'Main Form - Inputs'!N3</f>
        <v>H</v>
      </c>
      <c r="P3" s="80" t="str">
        <f>'Main Form - Inputs'!O3</f>
        <v>I</v>
      </c>
      <c r="Q3" s="80" t="str">
        <f>'Main Form - Inputs'!P3</f>
        <v>I</v>
      </c>
      <c r="R3" s="179"/>
      <c r="S3" s="179"/>
      <c r="T3" s="179"/>
      <c r="U3" s="179"/>
      <c r="V3" s="179"/>
      <c r="W3" s="179"/>
      <c r="X3" s="80" t="str">
        <f>'Main Form - Inputs'!Q3</f>
        <v>J</v>
      </c>
      <c r="Y3" s="80" t="str">
        <f>'Main Form - Inputs'!R3</f>
        <v>K</v>
      </c>
      <c r="Z3" s="80" t="str">
        <f>'Main Form - Inputs'!S3</f>
        <v>L</v>
      </c>
      <c r="AA3" s="80">
        <f>'Main Form - Inputs'!T3</f>
        <v>0</v>
      </c>
      <c r="AB3" s="80">
        <f>'Main Form - Inputs'!U3</f>
        <v>0</v>
      </c>
      <c r="AC3" s="80">
        <f>'Main Form - Inputs'!V3</f>
        <v>0</v>
      </c>
      <c r="AD3" s="80" t="str">
        <f>'Main Form - Inputs'!W3</f>
        <v>M</v>
      </c>
      <c r="AE3" s="80" t="str">
        <f>'Main Form - Inputs'!X3</f>
        <v>N</v>
      </c>
      <c r="AF3" s="79">
        <f>'Main Form - Inputs'!Y3</f>
        <v>0</v>
      </c>
      <c r="AG3" s="79">
        <f>'Main Form - Inputs'!Z3</f>
        <v>0</v>
      </c>
      <c r="AH3" s="75"/>
      <c r="AI3" s="79" t="str">
        <f>'Main Form - Inputs'!AB3</f>
        <v>B</v>
      </c>
      <c r="AJ3" s="79" t="str">
        <f>'Main Form - Inputs'!AC3</f>
        <v>C</v>
      </c>
      <c r="AK3" s="79" t="str">
        <f>'Main Form - Inputs'!AD3</f>
        <v>G</v>
      </c>
      <c r="AL3" s="79" t="str">
        <f>'Main Form - Inputs'!AE3</f>
        <v>B</v>
      </c>
      <c r="AM3" s="79" t="str">
        <f>'Main Form - Inputs'!AF3</f>
        <v>C</v>
      </c>
      <c r="AN3" s="79" t="str">
        <f>'Main Form - Inputs'!AG3</f>
        <v>G</v>
      </c>
      <c r="AO3" s="79" t="str">
        <f>'Main Form - Inputs'!AH3</f>
        <v>H</v>
      </c>
      <c r="AP3" s="80" t="str">
        <f>'Main Form - Inputs'!AI3</f>
        <v>A</v>
      </c>
      <c r="AQ3" s="80" t="str">
        <f>'Main Form - Inputs'!AJ3</f>
        <v>A</v>
      </c>
      <c r="AR3" s="80" t="str">
        <f>'Main Form - Inputs'!AK3</f>
        <v>B</v>
      </c>
      <c r="AS3" s="80" t="str">
        <f>'Main Form - Inputs'!AL3</f>
        <v>B</v>
      </c>
      <c r="AT3" s="79" t="str">
        <f>'Main Form - Inputs'!AM3</f>
        <v>A</v>
      </c>
      <c r="AU3" s="79" t="str">
        <f>'Main Form - Inputs'!AN3</f>
        <v>B</v>
      </c>
      <c r="AV3" s="79" t="str">
        <f>'Main Form - Inputs'!AO3</f>
        <v>C</v>
      </c>
      <c r="AW3" s="79" t="str">
        <f>'Main Form - Inputs'!AP3</f>
        <v>D</v>
      </c>
      <c r="AX3" s="79" t="str">
        <f>'Main Form - Inputs'!AQ3</f>
        <v>E</v>
      </c>
      <c r="AY3" s="79" t="str">
        <f>'Main Form - Inputs'!AR3</f>
        <v>F</v>
      </c>
      <c r="AZ3" s="79" t="str">
        <f>'Main Form - Inputs'!AS3</f>
        <v>G i</v>
      </c>
      <c r="BA3" s="79" t="str">
        <f>'Main Form - Inputs'!AT3</f>
        <v>G ii</v>
      </c>
      <c r="BB3" s="79" t="str">
        <f>'Main Form - Inputs'!AU3</f>
        <v>H</v>
      </c>
      <c r="BC3" s="79" t="str">
        <f>'Main Form - Inputs'!AV3</f>
        <v>I</v>
      </c>
      <c r="BD3" s="79" t="str">
        <f>'Main Form - Inputs'!AW3</f>
        <v>J</v>
      </c>
      <c r="BE3" s="79" t="str">
        <f>'Main Form - Inputs'!AX3</f>
        <v>K</v>
      </c>
      <c r="BF3" s="79" t="str">
        <f>'Main Form - Inputs'!AY3</f>
        <v>L</v>
      </c>
      <c r="BG3" s="79" t="str">
        <f>'Main Form - Inputs'!AZ3</f>
        <v>M</v>
      </c>
      <c r="BH3" s="79" t="str">
        <f>'Main Form - Inputs'!BA3</f>
        <v>N</v>
      </c>
      <c r="BI3" s="179"/>
      <c r="BJ3" s="79" t="str">
        <f>'Main Form - Inputs'!BB3</f>
        <v>A</v>
      </c>
      <c r="BK3" s="79" t="str">
        <f>'Main Form - Inputs'!BC3</f>
        <v>B</v>
      </c>
      <c r="BL3" s="79" t="str">
        <f>'Main Form - Inputs'!BD3</f>
        <v>C</v>
      </c>
      <c r="BM3" s="79" t="str">
        <f>'Main Form - Inputs'!BE3</f>
        <v>D</v>
      </c>
      <c r="BN3" s="79" t="str">
        <f>'Main Form - Inputs'!BF3</f>
        <v>E</v>
      </c>
      <c r="BO3" s="79" t="str">
        <f>'Main Form - Inputs'!BG3</f>
        <v>F</v>
      </c>
      <c r="BP3" s="79" t="str">
        <f>'Main Form - Inputs'!BH3</f>
        <v>G i</v>
      </c>
      <c r="BQ3" s="79" t="str">
        <f>'Main Form - Inputs'!BI3</f>
        <v>G ii</v>
      </c>
      <c r="BR3" s="79" t="str">
        <f>'Main Form - Inputs'!BJ3</f>
        <v>H</v>
      </c>
      <c r="BS3" s="79" t="str">
        <f>'Main Form - Inputs'!BK3</f>
        <v>ii</v>
      </c>
      <c r="BT3" s="79" t="str">
        <f>'Main Form - Inputs'!BL3</f>
        <v>J</v>
      </c>
      <c r="BU3" s="79" t="str">
        <f>'Main Form - Inputs'!BM3</f>
        <v>K</v>
      </c>
      <c r="BV3" s="79" t="str">
        <f>'Main Form - Inputs'!BN3</f>
        <v>L</v>
      </c>
      <c r="BW3" s="79" t="str">
        <f>'Main Form - Inputs'!BO3</f>
        <v>M</v>
      </c>
      <c r="BX3" s="79" t="str">
        <f>'Main Form - Inputs'!BP3</f>
        <v>N</v>
      </c>
      <c r="BY3" s="179"/>
      <c r="BZ3" s="179"/>
      <c r="CA3" s="179"/>
      <c r="CB3" s="179"/>
      <c r="CC3" s="179"/>
      <c r="CD3" s="179"/>
      <c r="CE3" s="179"/>
      <c r="CF3" s="179"/>
      <c r="CG3" s="179"/>
      <c r="CH3" s="179"/>
      <c r="CI3" s="179"/>
      <c r="CJ3" s="179"/>
      <c r="CK3" s="179"/>
      <c r="CL3" s="179"/>
      <c r="CM3" s="179"/>
      <c r="CN3" s="179"/>
      <c r="CO3" s="179"/>
      <c r="CP3" s="80">
        <f>'Main Form - Inputs'!BQ3</f>
        <v>0</v>
      </c>
      <c r="CQ3" s="79">
        <f>'Main Form - Inputs'!BR3</f>
        <v>0</v>
      </c>
      <c r="CR3" s="80">
        <f>'Main Form - Inputs'!BS3</f>
        <v>0</v>
      </c>
      <c r="CS3" s="79">
        <f>'Main Form - Inputs'!BT3</f>
        <v>0</v>
      </c>
      <c r="CT3" s="74"/>
      <c r="CU3" s="74"/>
      <c r="CV3" s="74"/>
      <c r="CW3" s="179"/>
      <c r="CX3" s="74"/>
      <c r="CY3" s="74"/>
      <c r="CZ3" s="179"/>
      <c r="DA3" s="79">
        <f>'Main Form - Inputs'!BZ3</f>
        <v>0</v>
      </c>
      <c r="DB3" s="80" t="str">
        <f>'Main Form - Inputs'!CA3</f>
        <v>A</v>
      </c>
      <c r="DC3" s="80" t="str">
        <f>'Main Form - Inputs'!CB3</f>
        <v>B</v>
      </c>
      <c r="DD3" s="79">
        <f>'Main Form - Inputs'!CC3</f>
        <v>0</v>
      </c>
      <c r="DE3" s="79" t="str">
        <f>'Main Form - Inputs'!CD3</f>
        <v>A i</v>
      </c>
      <c r="DF3" s="79" t="str">
        <f>'Main Form - Inputs'!CE3</f>
        <v>A ii</v>
      </c>
      <c r="DG3" s="79" t="str">
        <f>'Main Form - Inputs'!CF3</f>
        <v>A iii</v>
      </c>
      <c r="DH3" s="79" t="str">
        <f>'Main Form - Inputs'!CG3</f>
        <v>B</v>
      </c>
      <c r="DI3" s="79" t="str">
        <f>'Main Form - Inputs'!CH3</f>
        <v>C</v>
      </c>
      <c r="DJ3" s="79" t="str">
        <f>'Main Form - Inputs'!CI3</f>
        <v>D</v>
      </c>
      <c r="DK3" s="79" t="str">
        <f>'Main Form - Inputs'!CJ3</f>
        <v>E</v>
      </c>
      <c r="DL3" s="79" t="str">
        <f>'Main Form - Inputs'!CK3</f>
        <v>F</v>
      </c>
      <c r="DM3" s="74"/>
      <c r="DN3" s="79">
        <f>'Main Form - Inputs'!CM3</f>
        <v>0</v>
      </c>
      <c r="DO3" s="79">
        <f>'Main Form - Inputs'!CN3</f>
        <v>0</v>
      </c>
      <c r="DP3" s="79">
        <f>'Main Form - Inputs'!CO3</f>
        <v>0</v>
      </c>
      <c r="DQ3" s="179"/>
      <c r="DR3" s="79">
        <f>'Main Form - Inputs'!CP3</f>
        <v>0</v>
      </c>
      <c r="DS3" s="79">
        <f>'Main Form - Inputs'!CQ3</f>
        <v>0</v>
      </c>
      <c r="DT3" s="179"/>
      <c r="DU3" s="80" t="str">
        <f>'Main Form - Inputs'!CR3</f>
        <v>C</v>
      </c>
      <c r="DV3" s="80" t="str">
        <f>'Main Form - Inputs'!CS3</f>
        <v>C</v>
      </c>
      <c r="DW3" s="79">
        <f>'Main Form - Inputs'!CT3</f>
        <v>0</v>
      </c>
      <c r="DX3" s="79" t="s">
        <v>55</v>
      </c>
      <c r="DY3" s="79" t="s">
        <v>56</v>
      </c>
      <c r="DZ3" s="79" t="s">
        <v>57</v>
      </c>
      <c r="EA3" s="79" t="s">
        <v>31</v>
      </c>
      <c r="EB3" s="79" t="s">
        <v>58</v>
      </c>
      <c r="EC3" s="79" t="s">
        <v>59</v>
      </c>
      <c r="ED3" s="79" t="s">
        <v>60</v>
      </c>
      <c r="EE3" s="79" t="s">
        <v>61</v>
      </c>
      <c r="EF3" s="79" t="s">
        <v>62</v>
      </c>
      <c r="EG3" s="79" t="s">
        <v>63</v>
      </c>
      <c r="EH3" s="74">
        <f>'Main Form - Inputs'!CU3</f>
        <v>0</v>
      </c>
      <c r="EI3" s="79">
        <f>'Main Form - Inputs'!CV3</f>
        <v>0</v>
      </c>
      <c r="EJ3" s="79">
        <f>'Main Form - Inputs'!CW3</f>
        <v>0</v>
      </c>
      <c r="EK3" s="79">
        <f>'Main Form - Inputs'!CX3</f>
        <v>0</v>
      </c>
      <c r="EL3" s="79">
        <f>'Main Form - Inputs'!CY3</f>
        <v>0</v>
      </c>
      <c r="EM3" s="79">
        <f>'Main Form - Inputs'!CZ3</f>
        <v>0</v>
      </c>
      <c r="EN3" s="79" t="str">
        <f>'Main Form - Inputs'!DA3</f>
        <v>C</v>
      </c>
      <c r="EO3" s="79" t="str">
        <f>'Main Form - Inputs'!DB3</f>
        <v>C</v>
      </c>
      <c r="EP3" s="79">
        <f>'Main Form - Inputs'!DC3</f>
        <v>0</v>
      </c>
      <c r="EQ3" s="180"/>
      <c r="ER3" s="181"/>
      <c r="ES3" s="181"/>
      <c r="ET3" s="181"/>
      <c r="EU3" s="181"/>
      <c r="EV3" s="181"/>
      <c r="EW3" s="74" t="s">
        <v>271</v>
      </c>
      <c r="EX3" s="74" t="s">
        <v>272</v>
      </c>
      <c r="EY3" s="74" t="s">
        <v>273</v>
      </c>
      <c r="EZ3" s="74" t="s">
        <v>274</v>
      </c>
      <c r="FA3" s="179"/>
      <c r="FB3" s="179"/>
      <c r="FC3" s="74" t="s">
        <v>271</v>
      </c>
      <c r="FD3" s="74" t="s">
        <v>272</v>
      </c>
      <c r="FE3" s="74" t="s">
        <v>273</v>
      </c>
      <c r="FF3" s="74" t="s">
        <v>274</v>
      </c>
      <c r="FG3" s="179"/>
      <c r="FH3" s="60"/>
      <c r="FI3" s="77"/>
      <c r="FJ3" s="78"/>
      <c r="FK3" s="78"/>
      <c r="FL3" s="78"/>
      <c r="FM3" s="78"/>
      <c r="FN3" s="78"/>
    </row>
    <row r="4" spans="1:170" s="217" customFormat="1" ht="120" x14ac:dyDescent="0.2">
      <c r="A4" s="210" t="s">
        <v>74</v>
      </c>
      <c r="B4" s="211" t="str">
        <f>'Main Form - Inputs'!B4</f>
        <v>First Name</v>
      </c>
      <c r="C4" s="211" t="str">
        <f>'Main Form - Inputs'!C4</f>
        <v>Middle Name(s)</v>
      </c>
      <c r="D4" s="211" t="str">
        <f>'Main Form - Inputs'!D4</f>
        <v>Last name (Family name)</v>
      </c>
      <c r="E4" s="211" t="str">
        <f>'Main Form - Inputs'!E4</f>
        <v>Sex at birth (Male or Female)</v>
      </c>
      <c r="F4" s="211" t="str">
        <f>'Main Form - Inputs'!F4</f>
        <v>Gender</v>
      </c>
      <c r="G4" s="211" t="str">
        <f>'Main Form - Inputs'!G4</f>
        <v>Date of Birth - Year</v>
      </c>
      <c r="H4" s="211" t="str">
        <f>'Main Form - Inputs'!H4</f>
        <v>Date of Birth - Month</v>
      </c>
      <c r="I4" s="211" t="str">
        <f>'Main Form - Inputs'!I4</f>
        <v>Date of Birth - Day</v>
      </c>
      <c r="J4" s="211" t="s">
        <v>275</v>
      </c>
      <c r="K4" s="211" t="s">
        <v>975</v>
      </c>
      <c r="L4" s="211" t="str">
        <f>'Main Form - Inputs'!J4</f>
        <v>UK home postcode (final four digits must be SPACE, NUMBER, LETTER, LETTER)</v>
      </c>
      <c r="M4" s="211" t="str">
        <f>'Main Form - Inputs'!K4</f>
        <v>Child's email address</v>
      </c>
      <c r="N4" s="211" t="str">
        <f>'Main Form - Inputs'!M4</f>
        <v>Ethnic Origin</v>
      </c>
      <c r="O4" s="211" t="str">
        <f>'Main Form - Inputs'!N4</f>
        <v>Does the child have a disability?</v>
      </c>
      <c r="P4" s="211" t="str">
        <f>'Main Form - Inputs'!O4</f>
        <v>On 1 September 2025, how long will the child have been living in the UK? - YEARS</v>
      </c>
      <c r="Q4" s="211" t="str">
        <f>'Main Form - Inputs'!P4</f>
        <v>On 1 September 2025, how long will the child have been living in the UK? - MONTHS</v>
      </c>
      <c r="R4" s="211" t="s">
        <v>938</v>
      </c>
      <c r="S4" s="211" t="s">
        <v>276</v>
      </c>
      <c r="T4" s="211" t="s">
        <v>277</v>
      </c>
      <c r="U4" s="211" t="s">
        <v>278</v>
      </c>
      <c r="V4" s="211" t="s">
        <v>279</v>
      </c>
      <c r="W4" s="211" t="s">
        <v>280</v>
      </c>
      <c r="X4" s="211" t="str">
        <f>'Main Form - Inputs'!Q4</f>
        <v>For how many years has your child been supported by the Music and Dance Scheme?</v>
      </c>
      <c r="Y4" s="211" t="str">
        <f>'Main Form - Inputs'!R4</f>
        <v>What type of education did your child attend in academic year 2024/25?</v>
      </c>
      <c r="Z4" s="211" t="str">
        <f>'Main Form - Inputs'!S4</f>
        <v>Unique Pupil Number (UPN) - 13 digits</v>
      </c>
      <c r="AA4" s="211" t="str">
        <f>'Main Form - Inputs'!T4</f>
        <v>As of 1 September 2025, what type of education will the child be receiving?</v>
      </c>
      <c r="AB4" s="211" t="str">
        <f>'Main Form - Inputs'!U4</f>
        <v>School / college in 2025 - Name</v>
      </c>
      <c r="AC4" s="211" t="str">
        <f>'Main Form - Inputs'!V4</f>
        <v>School / college in 2025 - Unique Reference Number (URN) of School</v>
      </c>
      <c r="AD4" s="211" t="str">
        <f>'Main Form - Inputs'!W4</f>
        <v>Is the child boarding or a day pupil</v>
      </c>
      <c r="AE4" s="211" t="str">
        <f>'Main Form - Inputs'!X4</f>
        <v>Is the child taking a HE qualification?</v>
      </c>
      <c r="AF4" s="210" t="str">
        <f>'Main Form - Inputs'!Y4</f>
        <v>Do the parents share the same household?</v>
      </c>
      <c r="AG4" s="210" t="str">
        <f>'Main Form - Inputs'!Z4</f>
        <v>Are the parents applying for a Music and Dance Scheme aided place for another child other than the one on this application?</v>
      </c>
      <c r="AH4" s="210" t="str">
        <f>'Main Form - Inputs'!AA4</f>
        <v>What is the total number of children applying to have a scheme place from this household?</v>
      </c>
      <c r="AI4" s="210" t="str">
        <f>'Main Form - Inputs'!AB4</f>
        <v>Parent / Guardian 1 - Marital status</v>
      </c>
      <c r="AJ4" s="210" t="str">
        <f>'Main Form - Inputs'!AC4</f>
        <v>Parent / Guardian 1 - Employment status</v>
      </c>
      <c r="AK4" s="210" t="str">
        <f>'Main Form - Inputs'!AD4</f>
        <v>Is the Parent / Guardian 1 in receipt of blind person's tax allowance?</v>
      </c>
      <c r="AL4" s="210" t="str">
        <f>'Main Form - Inputs'!AE4</f>
        <v>Parent / Guardian 2 - Marital status</v>
      </c>
      <c r="AM4" s="210" t="str">
        <f>'Main Form - Inputs'!AF4</f>
        <v>Parent / Guardian 2 - Employment status</v>
      </c>
      <c r="AN4" s="210" t="str">
        <f>'Main Form - Inputs'!AG4</f>
        <v>Is the Parent / Guardian 2 in receipt of blind person's tax allowance?</v>
      </c>
      <c r="AO4" s="210" t="str">
        <f>'Main Form - Inputs'!AH4</f>
        <v>Parent / Guardian - email address</v>
      </c>
      <c r="AP4" s="211" t="str">
        <f>'Main Form - Inputs'!AI4</f>
        <v>Is there a court order or separation agreement for school fees in respect of the child?</v>
      </c>
      <c r="AQ4" s="211" t="str">
        <f>'Main Form - Inputs'!AJ4</f>
        <v>If yes, please state amounts to be paid in respect of 2025/26 school year</v>
      </c>
      <c r="AR4" s="211" t="str">
        <f>'Main Form - Inputs'!AK4</f>
        <v>Do you have any insurance policy or legal agreement under which a third party is required to pay school fees for the pupil?</v>
      </c>
      <c r="AS4" s="211" t="str">
        <f>'Main Form - Inputs'!AL4</f>
        <v>If yes, please state the amount to be paid in respect of 2025/26 school year and provide documentary evidence.</v>
      </c>
      <c r="AT4" s="210" t="str">
        <f>'Main Form - Inputs'!AM4</f>
        <v>Parent / Guardian 1 - All income from employment and/or self-employment</v>
      </c>
      <c r="AU4" s="210" t="str">
        <f>'Main Form - Inputs'!AN4</f>
        <v>Parent / Guardian 1 - Benefits in kind if not included in 4a)</v>
      </c>
      <c r="AV4" s="210" t="str">
        <f>'Main Form - Inputs'!AO4</f>
        <v>Parent / Guardian 1 - Profit-related pay, if not in 4a)</v>
      </c>
      <c r="AW4" s="210" t="str">
        <f>'Main Form - Inputs'!AP4</f>
        <v>Parent / Guardian 1 - pension and/or AVC contributions if not already included</v>
      </c>
      <c r="AX4" s="210" t="str">
        <f>'Main Form - Inputs'!AQ4</f>
        <v>Parent / Guardian 1 - Occupational pension</v>
      </c>
      <c r="AY4" s="210" t="str">
        <f>'Main Form - Inputs'!AR4</f>
        <v>Parent / Guardian 1 - State pension</v>
      </c>
      <c r="AZ4" s="210" t="str">
        <f>'Main Form - Inputs'!AS4</f>
        <v>Parent / Guardian 1 - Other taxable social security benefits</v>
      </c>
      <c r="BA4" s="210" t="str">
        <f>'Main Form - Inputs'!AT4</f>
        <v>Parent / Guardian 1 - Non-taxable social security benefits</v>
      </c>
      <c r="BB4" s="210" t="str">
        <f>'Main Form - Inputs'!AU4</f>
        <v>Parent / Guardian 1 - Property income</v>
      </c>
      <c r="BC4" s="210" t="str">
        <f>'Main Form - Inputs'!AV4</f>
        <v>Parent / Guardian 1 - Bank/building society interest</v>
      </c>
      <c r="BD4" s="210" t="str">
        <f>'Main Form - Inputs'!AW4</f>
        <v>Parent / Guardian 1 - Other investment income</v>
      </c>
      <c r="BE4" s="210" t="str">
        <f>'Main Form - Inputs'!AX4</f>
        <v>Parent / Guardian 1 - Child support or mainenance allowance received</v>
      </c>
      <c r="BF4" s="210" t="str">
        <f>'Main Form - Inputs'!AY4</f>
        <v>Parent / Guardian 1 - That part of redundancy payment that exceeds £30,000</v>
      </c>
      <c r="BG4" s="210" t="str">
        <f>'Main Form - Inputs'!AZ4</f>
        <v>Parent / Guardian 1 - Any other income not included above or in Appendix 1</v>
      </c>
      <c r="BH4" s="210" t="str">
        <f>'Main Form - Inputs'!BA4</f>
        <v>Parent / Guardian 1 -Total additional income listed in Appendix 1</v>
      </c>
      <c r="BI4" s="210" t="s">
        <v>281</v>
      </c>
      <c r="BJ4" s="210" t="str">
        <f>'Main Form - Inputs'!BB4</f>
        <v>Parent / Guardian 2 - All income from employment and/or self-employment</v>
      </c>
      <c r="BK4" s="210" t="str">
        <f>'Main Form - Inputs'!BC4</f>
        <v>Parent / Guardian 2 - Benefits in kind if not included in 4a)</v>
      </c>
      <c r="BL4" s="210" t="str">
        <f>'Main Form - Inputs'!BD4</f>
        <v>Parent / Guardian 2 - Profit-related pay, if not in 4a)</v>
      </c>
      <c r="BM4" s="210" t="str">
        <f>'Main Form - Inputs'!BE4</f>
        <v>Parent / Guardian 2 - Pension and/or AVC contributions if not already included</v>
      </c>
      <c r="BN4" s="210" t="str">
        <f>'Main Form - Inputs'!BF4</f>
        <v>Parent / Guardian 2 - Occupational pension</v>
      </c>
      <c r="BO4" s="210" t="str">
        <f>'Main Form - Inputs'!BG4</f>
        <v>Parent / Guardian 2 - State pension</v>
      </c>
      <c r="BP4" s="210" t="str">
        <f>'Main Form - Inputs'!BH4</f>
        <v>Parent / Guardian 2 - Other taxable social security benefits</v>
      </c>
      <c r="BQ4" s="210" t="str">
        <f>'Main Form - Inputs'!BI4</f>
        <v>Parent / Guardian 2 - Non-taxable social security benefits</v>
      </c>
      <c r="BR4" s="210" t="str">
        <f>'Main Form - Inputs'!BJ4</f>
        <v>Parent / Guardian 2 - Property income</v>
      </c>
      <c r="BS4" s="210" t="str">
        <f>'Main Form - Inputs'!BK4</f>
        <v>Parent / Guardian 2 - Bank/building society interest</v>
      </c>
      <c r="BT4" s="210" t="str">
        <f>'Main Form - Inputs'!BL4</f>
        <v>Parent / Guardian 2 - Other investment income</v>
      </c>
      <c r="BU4" s="210" t="str">
        <f>'Main Form - Inputs'!BM4</f>
        <v>Parent / Guardian 2 - Child support or mainenance allowance received</v>
      </c>
      <c r="BV4" s="210" t="str">
        <f>'Main Form - Inputs'!BN4</f>
        <v>Parent / Guardian 2 - That part of redundancy payment that exceesds £30,000</v>
      </c>
      <c r="BW4" s="210" t="str">
        <f>'Main Form - Inputs'!BO4</f>
        <v>Parent / Guardian 2 - Any other income not included above or in Appendix 1</v>
      </c>
      <c r="BX4" s="210" t="str">
        <f>'Main Form - Inputs'!BP4</f>
        <v>Parent / Guardian 2 -Total additional income listed in Appendix 1</v>
      </c>
      <c r="BY4" s="210" t="s">
        <v>282</v>
      </c>
      <c r="BZ4" s="210" t="s">
        <v>283</v>
      </c>
      <c r="CA4" s="210" t="s">
        <v>284</v>
      </c>
      <c r="CB4" s="210" t="s">
        <v>285</v>
      </c>
      <c r="CC4" s="210" t="s">
        <v>286</v>
      </c>
      <c r="CD4" s="210" t="s">
        <v>287</v>
      </c>
      <c r="CE4" s="210" t="s">
        <v>288</v>
      </c>
      <c r="CF4" s="210" t="s">
        <v>289</v>
      </c>
      <c r="CG4" s="210" t="s">
        <v>290</v>
      </c>
      <c r="CH4" s="210" t="s">
        <v>291</v>
      </c>
      <c r="CI4" s="210" t="s">
        <v>292</v>
      </c>
      <c r="CJ4" s="210" t="s">
        <v>293</v>
      </c>
      <c r="CK4" s="210" t="s">
        <v>294</v>
      </c>
      <c r="CL4" s="210" t="s">
        <v>295</v>
      </c>
      <c r="CM4" s="210" t="s">
        <v>296</v>
      </c>
      <c r="CN4" s="210" t="s">
        <v>297</v>
      </c>
      <c r="CO4" s="210" t="s">
        <v>298</v>
      </c>
      <c r="CP4" s="211" t="str">
        <f>'Main Form - Inputs'!BQ4</f>
        <v>Is the application already on a Current Year Assessment (CYA), OR has the school agreed that the parents may apply on CYA?</v>
      </c>
      <c r="CQ4" s="210" t="str">
        <f>'Main Form - Inputs'!BR4</f>
        <v>Are any of the figures given in part 4 for earned income estimates?</v>
      </c>
      <c r="CR4" s="211" t="str">
        <f>'Main Form - Inputs'!BS4</f>
        <v>Total unearned income of all dependent children living in the household, including any listed separately in Appendix 1</v>
      </c>
      <c r="CS4" s="210" t="str">
        <f>'Main Form - Inputs'!BT4</f>
        <v>Please complete worksheet "Part 8"</v>
      </c>
      <c r="CT4" s="211" t="str">
        <f>'Main Form - Inputs'!BU4</f>
        <v>For all of Part 9, from the MD1 paper form, please only enter the details provided in the "All" row.</v>
      </c>
      <c r="CU4" s="211" t="str">
        <f>'Main Form - Inputs'!BV4</f>
        <v>Parent / Guardian 1 details - Gross amount paid (£)</v>
      </c>
      <c r="CV4" s="211" t="str">
        <f>'Main Form - Inputs'!BW4</f>
        <v>Parent / Guardian 1 details - Tax recovered (£)</v>
      </c>
      <c r="CW4" s="211" t="s">
        <v>299</v>
      </c>
      <c r="CX4" s="211" t="s">
        <v>141</v>
      </c>
      <c r="CY4" s="211" t="s">
        <v>142</v>
      </c>
      <c r="CZ4" s="211" t="s">
        <v>300</v>
      </c>
      <c r="DA4" s="210" t="str">
        <f>'Main Form - Inputs'!BZ4</f>
        <v>Please complete worksheet "Part 10"</v>
      </c>
      <c r="DB4" s="211" t="str">
        <f>'Main Form - Inputs'!CA4</f>
        <v>Do you wish to apply for assistance with the cost of school uniform?</v>
      </c>
      <c r="DC4" s="211" t="str">
        <f>'Main Form - Inputs'!CB4</f>
        <v>Do you wish to apply for assistance with travel expenses for interviews at universities or other FE/HE institutions?</v>
      </c>
      <c r="DD4" s="210" t="str">
        <f>'Main Form - Inputs'!CC4</f>
        <v>Do you wish to apply for assistance with the cost of transport between home and school?</v>
      </c>
      <c r="DE4" s="210" t="str">
        <f>'Main Form - Inputs'!CD4</f>
        <v>Is the shortest practicable walking distance between home and school more than 3 miles? If yes, please complete Part 13.</v>
      </c>
      <c r="DF4" s="210" t="str">
        <f>'Main Form - Inputs'!CE4</f>
        <v>In miles, how far is the school located from home?</v>
      </c>
      <c r="DG4" s="210" t="str">
        <f>'Main Form - Inputs'!CF4</f>
        <v>Have you relocated, or are you planning to re-locate to attend the school?</v>
      </c>
      <c r="DH4" s="210" t="str">
        <f>'Main Form - Inputs'!CG4</f>
        <v>Day pupils only: If the journey by public transport is more than 25 miles, please state distance (miles):</v>
      </c>
      <c r="DI4" s="210" t="str">
        <f>'Main Form - Inputs'!CH4</f>
        <v>Weekly boarding pupils only: If journey by public transport between home and school is more than 50 miles, please state distance (miles):</v>
      </c>
      <c r="DJ4" s="210" t="str">
        <f>'Main Form - Inputs'!CI4</f>
        <v>Full boarding pupils only: How many journeys in the British Islands do you expect the child to make a year?</v>
      </c>
      <c r="DK4" s="210" t="str">
        <f>'Main Form - Inputs'!CJ4</f>
        <v>Full boarding pupils only: Will the child be travelling between school and home by public transport? If yes, please complete Part 13.</v>
      </c>
      <c r="DL4" s="210" t="str">
        <f>'Main Form - Inputs'!CK4</f>
        <v>All pupils: Will the child be travelling between home and school by approved transport arrangements or transport provided by a local authority? If yes, please complete Part 13.</v>
      </c>
      <c r="DM4" s="211" t="str">
        <f>'Main Form - Inputs'!CL4</f>
        <v>Please complete worksheet "Part 13" only if answered “yes” to 12 A, 12 E or 12 F</v>
      </c>
      <c r="DN4" s="210" t="str">
        <f>'Main Form - Inputs'!CM4</f>
        <v>For all of this section, from the MD1 paper form, please only enter the details provided in the "All" row.</v>
      </c>
      <c r="DO4" s="210" t="str">
        <f>'Main Form - Inputs'!CN4</f>
        <v>Parent / Guardian 1 details - Gross amount paid (£)</v>
      </c>
      <c r="DP4" s="210" t="str">
        <f>'Main Form - Inputs'!CO4</f>
        <v>Parent / Guardian 1 details - Tax recovered (£)</v>
      </c>
      <c r="DQ4" s="210" t="s">
        <v>299</v>
      </c>
      <c r="DR4" s="210" t="str">
        <f>'Main Form - Inputs'!CP4</f>
        <v>Parent / Guardian 2 details - Gross amount paid (£)</v>
      </c>
      <c r="DS4" s="210" t="str">
        <f>'Main Form - Inputs'!CQ4</f>
        <v>Parent / Guardian 2 details - Tax recovered (£)</v>
      </c>
      <c r="DT4" s="210" t="s">
        <v>300</v>
      </c>
      <c r="DU4" s="211" t="str">
        <f>'Main Form - Inputs'!CR4</f>
        <v>Other than the Music and Dance Scheme, are you applying for / will the child receive a scholarship, bursary, grant or financial support?</v>
      </c>
      <c r="DV4" s="211" t="str">
        <f>'Main Form - Inputs'!CS4</f>
        <v>If yes, then please complete the "Other financial support" worksheet</v>
      </c>
      <c r="DW4" s="210" t="str">
        <f>'Main Form - Inputs'!CT4</f>
        <v>Does the child meet any of the alternative residency eligibility listed in paragraphs 10 to 14 of the MDS manual?</v>
      </c>
      <c r="DX4" s="210" t="s">
        <v>301</v>
      </c>
      <c r="DY4" s="210" t="s">
        <v>302</v>
      </c>
      <c r="DZ4" s="210" t="s">
        <v>303</v>
      </c>
      <c r="EA4" s="210" t="s">
        <v>304</v>
      </c>
      <c r="EB4" s="210" t="s">
        <v>305</v>
      </c>
      <c r="EC4" s="210" t="s">
        <v>159</v>
      </c>
      <c r="ED4" s="210" t="s">
        <v>306</v>
      </c>
      <c r="EE4" s="210" t="s">
        <v>307</v>
      </c>
      <c r="EF4" s="210" t="s">
        <v>308</v>
      </c>
      <c r="EG4" s="210" t="s">
        <v>309</v>
      </c>
      <c r="EH4" s="211" t="str">
        <f>'Main Form - Inputs'!CU4</f>
        <v>Number of dependents multiplied by £2,355</v>
      </c>
      <c r="EI4" s="210" t="str">
        <f>'Main Form - Inputs'!CV4</f>
        <v>Will the pupil attend for part of the year or for the full year?</v>
      </c>
      <c r="EJ4" s="210" t="str">
        <f>'Main Form - Inputs'!CW4</f>
        <v>if part year, Autumn?</v>
      </c>
      <c r="EK4" s="210" t="str">
        <f>'Main Form - Inputs'!CX4</f>
        <v>if part year, Spring?</v>
      </c>
      <c r="EL4" s="210" t="str">
        <f>'Main Form - Inputs'!CY4</f>
        <v>if part year, Summer?</v>
      </c>
      <c r="EM4" s="210" t="str">
        <f>'Main Form - Inputs'!CZ4</f>
        <v>Total fees charged for the place at the school for 2025/26 Academic Year</v>
      </c>
      <c r="EN4" s="210" t="str">
        <f>'Main Form - Inputs'!DA4</f>
        <v>Other (if there are ‘other’ sources, please specify what these are)</v>
      </c>
      <c r="EO4" s="210" t="str">
        <f>'Main Form - Inputs'!DB4</f>
        <v>If there are other sources, please specify the funding source</v>
      </c>
      <c r="EP4" s="210" t="str">
        <f>'Main Form - Inputs'!DC4</f>
        <v>The pupil is entitled to transport costs (please specify amount or type "No")</v>
      </c>
      <c r="EQ4" s="211" t="s">
        <v>310</v>
      </c>
      <c r="ER4" s="211" t="s">
        <v>311</v>
      </c>
      <c r="ES4" s="211" t="s">
        <v>312</v>
      </c>
      <c r="ET4" s="211" t="s">
        <v>313</v>
      </c>
      <c r="EU4" s="211" t="s">
        <v>314</v>
      </c>
      <c r="EV4" s="211" t="s">
        <v>315</v>
      </c>
      <c r="EW4" s="211" t="s">
        <v>316</v>
      </c>
      <c r="EX4" s="211" t="s">
        <v>316</v>
      </c>
      <c r="EY4" s="211" t="s">
        <v>317</v>
      </c>
      <c r="EZ4" s="211" t="s">
        <v>317</v>
      </c>
      <c r="FA4" s="211" t="s">
        <v>318</v>
      </c>
      <c r="FB4" s="211" t="s">
        <v>319</v>
      </c>
      <c r="FC4" s="211" t="s">
        <v>320</v>
      </c>
      <c r="FD4" s="211" t="s">
        <v>320</v>
      </c>
      <c r="FE4" s="211" t="s">
        <v>321</v>
      </c>
      <c r="FF4" s="211" t="s">
        <v>321</v>
      </c>
      <c r="FG4" s="211" t="s">
        <v>322</v>
      </c>
      <c r="FH4" s="216"/>
      <c r="FI4" s="213" t="s">
        <v>163</v>
      </c>
      <c r="FJ4" s="214" t="s">
        <v>164</v>
      </c>
      <c r="FK4" s="214" t="s">
        <v>165</v>
      </c>
      <c r="FL4" s="214" t="s">
        <v>166</v>
      </c>
      <c r="FM4" s="214" t="s">
        <v>167</v>
      </c>
      <c r="FN4" s="214" t="s">
        <v>168</v>
      </c>
    </row>
    <row r="5" spans="1:170" s="82" customFormat="1" ht="14.1" customHeight="1" x14ac:dyDescent="0.2">
      <c r="A5" s="168" t="s">
        <v>169</v>
      </c>
      <c r="B5" s="167" t="str">
        <f>'Main Form - Inputs'!B5</f>
        <v>first_name</v>
      </c>
      <c r="C5" s="167" t="str">
        <f>'Main Form - Inputs'!C5</f>
        <v>middle_name</v>
      </c>
      <c r="D5" s="167" t="str">
        <f>'Main Form - Inputs'!D5</f>
        <v>last_name</v>
      </c>
      <c r="E5" s="167" t="str">
        <f>'Main Form - Inputs'!E5</f>
        <v>sex_at_birth</v>
      </c>
      <c r="F5" s="167" t="str">
        <f>'Main Form - Inputs'!F5</f>
        <v>gender</v>
      </c>
      <c r="G5" s="167" t="str">
        <f>'Main Form - Inputs'!G5</f>
        <v>dob_year</v>
      </c>
      <c r="H5" s="167" t="str">
        <f>'Main Form - Inputs'!H5</f>
        <v>dob_month</v>
      </c>
      <c r="I5" s="167" t="str">
        <f>'Main Form - Inputs'!I5</f>
        <v>dob_day</v>
      </c>
      <c r="J5" s="167" t="s">
        <v>324</v>
      </c>
      <c r="K5" s="167" t="s">
        <v>976</v>
      </c>
      <c r="L5" s="167" t="str">
        <f>'Main Form - Inputs'!J5</f>
        <v>uk_home_postcode</v>
      </c>
      <c r="M5" s="167" t="str">
        <f>'Main Form - Inputs'!K5</f>
        <v>child_email</v>
      </c>
      <c r="N5" s="167" t="str">
        <f>'Main Form - Inputs'!M5</f>
        <v>ethnicity</v>
      </c>
      <c r="O5" s="167" t="str">
        <f>'Main Form - Inputs'!N5</f>
        <v>disability</v>
      </c>
      <c r="P5" s="167" t="str">
        <f>'Main Form - Inputs'!O5</f>
        <v>time_in_uk_y</v>
      </c>
      <c r="Q5" s="167" t="str">
        <f>'Main Form - Inputs'!P5</f>
        <v>time_in_uk_m</v>
      </c>
      <c r="R5" s="167" t="s">
        <v>325</v>
      </c>
      <c r="S5" s="167" t="s">
        <v>327</v>
      </c>
      <c r="T5" s="167" t="s">
        <v>328</v>
      </c>
      <c r="U5" s="167" t="s">
        <v>329</v>
      </c>
      <c r="V5" s="167" t="s">
        <v>330</v>
      </c>
      <c r="W5" s="167" t="s">
        <v>331</v>
      </c>
      <c r="X5" s="167" t="str">
        <f>'Main Form - Inputs'!Q5</f>
        <v>mds_years</v>
      </c>
      <c r="Y5" s="167" t="str">
        <f>'Main Form - Inputs'!R5</f>
        <v>previous_year_education</v>
      </c>
      <c r="Z5" s="167" t="str">
        <f>'Main Form - Inputs'!S5</f>
        <v>unique_pupil_number</v>
      </c>
      <c r="AA5" s="167" t="str">
        <f>'Main Form - Inputs'!T5</f>
        <v>current_year_education</v>
      </c>
      <c r="AB5" s="167" t="str">
        <f>'Main Form - Inputs'!U5</f>
        <v>school_name_2025</v>
      </c>
      <c r="AC5" s="167" t="str">
        <f>'Main Form - Inputs'!V5</f>
        <v>school_urn_2023</v>
      </c>
      <c r="AD5" s="167" t="str">
        <f>'Main Form - Inputs'!W5</f>
        <v>boarding</v>
      </c>
      <c r="AE5" s="167" t="str">
        <f>'Main Form - Inputs'!X5</f>
        <v>he_flag</v>
      </c>
      <c r="AF5" s="168" t="str">
        <f>'Main Form - Inputs'!Y5</f>
        <v>parents_share_hh</v>
      </c>
      <c r="AG5" s="168" t="str">
        <f>'Main Form - Inputs'!Z5</f>
        <v>other_child_MDS</v>
      </c>
      <c r="AH5" s="168" t="str">
        <f>'Main Form - Inputs'!AA5</f>
        <v>no_of_children_applying</v>
      </c>
      <c r="AI5" s="168" t="str">
        <f>'Main Form - Inputs'!AB5</f>
        <v>p_g_1_marital_status</v>
      </c>
      <c r="AJ5" s="168" t="str">
        <f>'Main Form - Inputs'!AC5</f>
        <v>p_g_1_employment_status</v>
      </c>
      <c r="AK5" s="168" t="str">
        <f>'Main Form - Inputs'!AD5</f>
        <v>p_g_1_allowance_for_blind</v>
      </c>
      <c r="AL5" s="168" t="str">
        <f>'Main Form - Inputs'!AE5</f>
        <v>p_g_2_marital_status</v>
      </c>
      <c r="AM5" s="168" t="str">
        <f>'Main Form - Inputs'!AF5</f>
        <v>p_g_2_employment_status</v>
      </c>
      <c r="AN5" s="168" t="str">
        <f>'Main Form - Inputs'!AG5</f>
        <v>p_g_2_allowance_for_blind</v>
      </c>
      <c r="AO5" s="168" t="str">
        <f>'Main Form - Inputs'!AH5</f>
        <v>p_g_email</v>
      </c>
      <c r="AP5" s="167" t="str">
        <f>'Main Form - Inputs'!AI5</f>
        <v>court_or_separation_agreement</v>
      </c>
      <c r="AQ5" s="167" t="str">
        <f>'Main Form - Inputs'!AJ5</f>
        <v>court_or_separation_payments</v>
      </c>
      <c r="AR5" s="167" t="str">
        <f>'Main Form - Inputs'!AK5</f>
        <v>third_party_agreement</v>
      </c>
      <c r="AS5" s="167" t="str">
        <f>'Main Form - Inputs'!AL5</f>
        <v>third_party_payments</v>
      </c>
      <c r="AT5" s="168" t="str">
        <f>'Main Form - Inputs'!AM5</f>
        <v>p_g_1_occupation_income</v>
      </c>
      <c r="AU5" s="168" t="str">
        <f>'Main Form - Inputs'!AN5</f>
        <v>p_g_1_benefits_in_kind</v>
      </c>
      <c r="AV5" s="168" t="str">
        <f>'Main Form - Inputs'!AO5</f>
        <v>p_g_1_profit_related_pay</v>
      </c>
      <c r="AW5" s="168" t="str">
        <f>'Main Form - Inputs'!AP5</f>
        <v>p_g_1_other_pension</v>
      </c>
      <c r="AX5" s="168" t="str">
        <f>'Main Form - Inputs'!AQ5</f>
        <v>p_g_1_occupation_pension</v>
      </c>
      <c r="AY5" s="168" t="str">
        <f>'Main Form - Inputs'!AR5</f>
        <v>p_g_1_state_pension</v>
      </c>
      <c r="AZ5" s="168" t="str">
        <f>'Main Form - Inputs'!AS5</f>
        <v>p_g_1_other_taxable_benefits</v>
      </c>
      <c r="BA5" s="168" t="str">
        <f>'Main Form - Inputs'!AT5</f>
        <v>p_g_1_non_taxable_benefits</v>
      </c>
      <c r="BB5" s="168" t="str">
        <f>'Main Form - Inputs'!AU5</f>
        <v>p_g_1_property_income</v>
      </c>
      <c r="BC5" s="168" t="str">
        <f>'Main Form - Inputs'!AV5</f>
        <v>p_g_1_bank_interest</v>
      </c>
      <c r="BD5" s="168" t="str">
        <f>'Main Form - Inputs'!AW5</f>
        <v>p_g_1_other_investment_income</v>
      </c>
      <c r="BE5" s="168" t="str">
        <f>'Main Form - Inputs'!AX5</f>
        <v>p_g_1_child_maintenance</v>
      </c>
      <c r="BF5" s="168" t="str">
        <f>'Main Form - Inputs'!AY5</f>
        <v>p_g_1_redundancy_pay_30_000</v>
      </c>
      <c r="BG5" s="168" t="str">
        <f>'Main Form - Inputs'!AZ5</f>
        <v>p_g_1_any_other_income</v>
      </c>
      <c r="BH5" s="168" t="str">
        <f>'Main Form - Inputs'!BA5</f>
        <v>p_g_1_income_in_appendix_1</v>
      </c>
      <c r="BI5" s="168" t="s">
        <v>332</v>
      </c>
      <c r="BJ5" s="168" t="str">
        <f>'Main Form - Inputs'!BB5</f>
        <v>p_g_2_occupation_income</v>
      </c>
      <c r="BK5" s="168" t="str">
        <f>'Main Form - Inputs'!BC5</f>
        <v>p_g_2_benefits_in_kind</v>
      </c>
      <c r="BL5" s="168" t="str">
        <f>'Main Form - Inputs'!BD5</f>
        <v>p_g_2_profit_related_pay</v>
      </c>
      <c r="BM5" s="168" t="str">
        <f>'Main Form - Inputs'!BE5</f>
        <v>p_g_2_other_pension</v>
      </c>
      <c r="BN5" s="168" t="str">
        <f>'Main Form - Inputs'!BF5</f>
        <v>p_g_2_occupation_pension</v>
      </c>
      <c r="BO5" s="168" t="str">
        <f>'Main Form - Inputs'!BG5</f>
        <v>p_g_2_state_pension</v>
      </c>
      <c r="BP5" s="168" t="str">
        <f>'Main Form - Inputs'!BH5</f>
        <v>p_g_2_other_taxable_benefits</v>
      </c>
      <c r="BQ5" s="168" t="str">
        <f>'Main Form - Inputs'!BI5</f>
        <v>p_g_2_non_taxable_benefits</v>
      </c>
      <c r="BR5" s="168" t="str">
        <f>'Main Form - Inputs'!BJ5</f>
        <v>p_g_2_property_income</v>
      </c>
      <c r="BS5" s="168" t="str">
        <f>'Main Form - Inputs'!BK5</f>
        <v>p_g_2_bank_interest</v>
      </c>
      <c r="BT5" s="168" t="str">
        <f>'Main Form - Inputs'!BL5</f>
        <v>p_g_2_other_investment_income</v>
      </c>
      <c r="BU5" s="168" t="str">
        <f>'Main Form - Inputs'!BM5</f>
        <v>p_g_2_child_maintenance</v>
      </c>
      <c r="BV5" s="168" t="str">
        <f>'Main Form - Inputs'!BN5</f>
        <v>p_g_2_redundancy_pay_30_000</v>
      </c>
      <c r="BW5" s="168" t="str">
        <f>'Main Form - Inputs'!BO5</f>
        <v>p_g_2_any_other_income</v>
      </c>
      <c r="BX5" s="168" t="str">
        <f>'Main Form - Inputs'!BP5</f>
        <v>p_g_2_income_in_appendix_1</v>
      </c>
      <c r="BY5" s="168" t="s">
        <v>333</v>
      </c>
      <c r="BZ5" s="168" t="s">
        <v>334</v>
      </c>
      <c r="CA5" s="168" t="s">
        <v>335</v>
      </c>
      <c r="CB5" s="168" t="s">
        <v>336</v>
      </c>
      <c r="CC5" s="168" t="s">
        <v>337</v>
      </c>
      <c r="CD5" s="168" t="s">
        <v>338</v>
      </c>
      <c r="CE5" s="168" t="s">
        <v>339</v>
      </c>
      <c r="CF5" s="168" t="s">
        <v>340</v>
      </c>
      <c r="CG5" s="168" t="s">
        <v>341</v>
      </c>
      <c r="CH5" s="168" t="s">
        <v>342</v>
      </c>
      <c r="CI5" s="168" t="s">
        <v>343</v>
      </c>
      <c r="CJ5" s="168" t="s">
        <v>344</v>
      </c>
      <c r="CK5" s="168" t="s">
        <v>345</v>
      </c>
      <c r="CL5" s="168" t="s">
        <v>346</v>
      </c>
      <c r="CM5" s="168" t="s">
        <v>347</v>
      </c>
      <c r="CN5" s="168" t="s">
        <v>348</v>
      </c>
      <c r="CO5" s="168" t="s">
        <v>349</v>
      </c>
      <c r="CP5" s="167" t="str">
        <f>'Main Form - Inputs'!BQ5</f>
        <v>current_year_assessment</v>
      </c>
      <c r="CQ5" s="168" t="str">
        <f>'Main Form - Inputs'!BR5</f>
        <v>part_4_estimates</v>
      </c>
      <c r="CR5" s="167" t="str">
        <f>'Main Form - Inputs'!BS5</f>
        <v>total_income_dependent_children</v>
      </c>
      <c r="CS5" s="168" t="str">
        <f>'Main Form - Inputs'!BT5</f>
        <v>empty_col_4</v>
      </c>
      <c r="CT5" s="167" t="s">
        <v>238</v>
      </c>
      <c r="CU5" s="167" t="s">
        <v>239</v>
      </c>
      <c r="CV5" s="167" t="s">
        <v>240</v>
      </c>
      <c r="CW5" s="167" t="s">
        <v>350</v>
      </c>
      <c r="CX5" s="167" t="s">
        <v>241</v>
      </c>
      <c r="CY5" s="167" t="s">
        <v>242</v>
      </c>
      <c r="CZ5" s="167" t="s">
        <v>351</v>
      </c>
      <c r="DA5" s="168" t="str">
        <f>'Main Form - Inputs'!BZ5</f>
        <v>empty_col_5</v>
      </c>
      <c r="DB5" s="167" t="str">
        <f>'Main Form - Inputs'!CA5</f>
        <v>apply_uniform_expenses</v>
      </c>
      <c r="DC5" s="167" t="str">
        <f>'Main Form - Inputs'!CB5</f>
        <v>apply_travel_expenses_FE_HE</v>
      </c>
      <c r="DD5" s="168" t="str">
        <f>'Main Form - Inputs'!CC5</f>
        <v>apply_travel_expenses_to_school</v>
      </c>
      <c r="DE5" s="168" t="str">
        <f>'Main Form - Inputs'!CD5</f>
        <v>home_school_3_miles_plus</v>
      </c>
      <c r="DF5" s="168" t="str">
        <f>'Main Form - Inputs'!CE5</f>
        <v>distance_home_to_school</v>
      </c>
      <c r="DG5" s="168" t="str">
        <f>'Main Form - Inputs'!CF5</f>
        <v>plan_to_relocate</v>
      </c>
      <c r="DH5" s="168" t="str">
        <f>'Main Form - Inputs'!CG5</f>
        <v>day_pupils_public_transport_dist_25</v>
      </c>
      <c r="DI5" s="168" t="str">
        <f>'Main Form - Inputs'!CH5</f>
        <v>w_boarding_public_transport_dist_50</v>
      </c>
      <c r="DJ5" s="168" t="str">
        <f>'Main Form - Inputs'!CI5</f>
        <v>f_boarding_journeys_per_year_brit_isles</v>
      </c>
      <c r="DK5" s="168" t="str">
        <f>'Main Form - Inputs'!CJ5</f>
        <v>f_boarding_use_public_transport</v>
      </c>
      <c r="DL5" s="168" t="str">
        <f>'Main Form - Inputs'!CK5</f>
        <v>all_pupils_use_approved_transport</v>
      </c>
      <c r="DM5" s="167" t="str">
        <f>'Main Form - Inputs'!CL5</f>
        <v>empty_col_6</v>
      </c>
      <c r="DN5" s="168" t="str">
        <f>'Main Form - Inputs'!CM5</f>
        <v>vol_child_maintenance_name</v>
      </c>
      <c r="DO5" s="168" t="str">
        <f>'Main Form - Inputs'!CN5</f>
        <v>p_g_1_vol_child_maintenance_gross</v>
      </c>
      <c r="DP5" s="168" t="str">
        <f>'Main Form - Inputs'!CO5</f>
        <v>p_g_1_vol_child_maintenance_less_tax</v>
      </c>
      <c r="DQ5" s="168" t="s">
        <v>352</v>
      </c>
      <c r="DR5" s="168" t="str">
        <f>'Main Form - Inputs'!CP5</f>
        <v>p_g_2_vol_child_maintenance_gross</v>
      </c>
      <c r="DS5" s="168" t="str">
        <f>'Main Form - Inputs'!CQ5</f>
        <v>p_g_2_vol_child_maintenance_less_tax</v>
      </c>
      <c r="DT5" s="168" t="s">
        <v>353</v>
      </c>
      <c r="DU5" s="167" t="str">
        <f>'Main Form - Inputs'!CR5</f>
        <v>apply_other_financial_support</v>
      </c>
      <c r="DV5" s="167" t="str">
        <f>'Main Form - Inputs'!CS5</f>
        <v>fill_other_fin_support_sheet</v>
      </c>
      <c r="DW5" s="168" t="s">
        <v>326</v>
      </c>
      <c r="DX5" s="168" t="s">
        <v>354</v>
      </c>
      <c r="DY5" s="168" t="s">
        <v>355</v>
      </c>
      <c r="DZ5" s="168" t="s">
        <v>356</v>
      </c>
      <c r="EA5" s="168" t="s">
        <v>357</v>
      </c>
      <c r="EB5" s="168" t="s">
        <v>358</v>
      </c>
      <c r="EC5" s="168" t="s">
        <v>359</v>
      </c>
      <c r="ED5" s="168" t="s">
        <v>360</v>
      </c>
      <c r="EE5" s="168" t="s">
        <v>361</v>
      </c>
      <c r="EF5" s="168" t="s">
        <v>362</v>
      </c>
      <c r="EG5" s="168" t="s">
        <v>363</v>
      </c>
      <c r="EH5" s="167" t="str">
        <f>'Main Form - Inputs'!CU5</f>
        <v>no_dependents</v>
      </c>
      <c r="EI5" s="168" t="str">
        <f>'Main Form - Inputs'!CV5</f>
        <v>part_or_full_year</v>
      </c>
      <c r="EJ5" s="168" t="str">
        <f>'Main Form - Inputs'!CW5</f>
        <v>pt_autumn</v>
      </c>
      <c r="EK5" s="168" t="str">
        <f>'Main Form - Inputs'!CX5</f>
        <v>pt_spring</v>
      </c>
      <c r="EL5" s="168" t="str">
        <f>'Main Form - Inputs'!CY5</f>
        <v>pt_summer</v>
      </c>
      <c r="EM5" s="168" t="str">
        <f>'Main Form - Inputs'!CZ5</f>
        <v>total_fees</v>
      </c>
      <c r="EN5" s="168" t="str">
        <f>'Main Form - Inputs'!DA5</f>
        <v>other_funding_source_amount</v>
      </c>
      <c r="EO5" s="168" t="str">
        <f>'Main Form - Inputs'!DB5</f>
        <v>other_funding_source_name</v>
      </c>
      <c r="EP5" s="168" t="str">
        <f>'Main Form - Inputs'!DC5</f>
        <v>transport_cost_entitlement</v>
      </c>
      <c r="EQ5" s="167" t="s">
        <v>364</v>
      </c>
      <c r="ER5" s="167" t="s">
        <v>365</v>
      </c>
      <c r="ES5" s="167" t="s">
        <v>366</v>
      </c>
      <c r="ET5" s="167" t="s">
        <v>367</v>
      </c>
      <c r="EU5" s="167" t="s">
        <v>368</v>
      </c>
      <c r="EV5" s="167" t="s">
        <v>369</v>
      </c>
      <c r="EW5" s="167" t="s">
        <v>370</v>
      </c>
      <c r="EX5" s="167" t="s">
        <v>371</v>
      </c>
      <c r="EY5" s="167" t="s">
        <v>372</v>
      </c>
      <c r="EZ5" s="167" t="s">
        <v>373</v>
      </c>
      <c r="FA5" s="167" t="s">
        <v>374</v>
      </c>
      <c r="FB5" s="167" t="s">
        <v>375</v>
      </c>
      <c r="FC5" s="167" t="s">
        <v>376</v>
      </c>
      <c r="FD5" s="167" t="s">
        <v>377</v>
      </c>
      <c r="FE5" s="167" t="s">
        <v>378</v>
      </c>
      <c r="FF5" s="167" t="s">
        <v>379</v>
      </c>
      <c r="FG5" s="167" t="s">
        <v>380</v>
      </c>
      <c r="FH5" s="90"/>
      <c r="FI5" s="83"/>
      <c r="FJ5" s="83"/>
      <c r="FK5" s="83"/>
      <c r="FL5" s="83"/>
      <c r="FM5" s="83"/>
      <c r="FN5" s="83"/>
    </row>
    <row r="6" spans="1:170" s="19" customFormat="1" ht="81" customHeight="1" x14ac:dyDescent="0.2">
      <c r="A6" s="192"/>
      <c r="B6" s="182" t="str">
        <f>'Main Form - Inputs'!B6</f>
        <v/>
      </c>
      <c r="C6" s="182" t="str">
        <f>'Main Form - Inputs'!C6</f>
        <v/>
      </c>
      <c r="D6" s="182" t="str">
        <f>'Main Form - Inputs'!D6</f>
        <v/>
      </c>
      <c r="E6" s="182" t="str">
        <f>'Main Form - Inputs'!E6</f>
        <v/>
      </c>
      <c r="F6" s="182" t="str">
        <f>'Main Form - Inputs'!F6</f>
        <v/>
      </c>
      <c r="G6" s="182" t="str">
        <f>'Main Form - Inputs'!G6</f>
        <v/>
      </c>
      <c r="H6" s="182" t="str">
        <f>'Main Form - Inputs'!H6</f>
        <v/>
      </c>
      <c r="I6" s="182" t="str">
        <f>'Main Form - Inputs'!I6</f>
        <v/>
      </c>
      <c r="J6" s="13" t="str">
        <f t="shared" ref="J6" si="0">IF(AND($G6 &lt;&gt; "", $H6 &lt;&gt; "", $I6 &lt;&gt; ""), DATE($G6, INDEX(Month_value, MATCH($H6, Month, 0)), $I6), "")</f>
        <v/>
      </c>
      <c r="K6" s="185" t="str">
        <f t="shared" ref="K6" si="1">IF($J6="", "", (Start_September-$J6)/Days_years)</f>
        <v/>
      </c>
      <c r="L6" s="182" t="str">
        <f>'Main Form - Inputs'!J6</f>
        <v/>
      </c>
      <c r="M6" s="182" t="str">
        <f>'Main Form - Inputs'!K6</f>
        <v/>
      </c>
      <c r="N6" s="182" t="str">
        <f>'Main Form - Inputs'!M6</f>
        <v/>
      </c>
      <c r="O6" s="182" t="str">
        <f>'Main Form - Inputs'!N6</f>
        <v/>
      </c>
      <c r="P6" s="182" t="str">
        <f>'Main Form - Inputs'!O6</f>
        <v/>
      </c>
      <c r="Q6" s="182" t="str">
        <f>'Main Form - Inputs'!P6</f>
        <v/>
      </c>
      <c r="R6" s="5">
        <f>IF(AND($P6 = "", $Q6 = ""), 0, ROUND($P6 + ($Q6/12), 2))</f>
        <v>0</v>
      </c>
      <c r="S6" s="5" t="str">
        <f>IF(AND('Main_Form - Outputs'!K6&lt;20,'Main_Form - Outputs'!K6&gt;11),
"Yes",
IF(AND('Main_Form - Outputs'!K6&lt;20,'Main_Form - Outputs'!K6&gt;8),
"Yes",
"No"))</f>
        <v>No</v>
      </c>
      <c r="T6" s="5" t="str">
        <f>IF(OR('Main_Form - Outputs'!R6 &gt; 2.667,
'Main Form - Inputs'!Q6 &gt; 0),
"Yes",
"No")</f>
        <v>No</v>
      </c>
      <c r="U6" s="5" t="str">
        <f t="shared" ref="U6" si="2">IF(K6&lt;17,"Yes",IF(AND(K6&lt;21,X6&gt;0),"Yes",IF(AND(K6&lt;26,O6="Yes"),"Yes","No")))</f>
        <v>No</v>
      </c>
      <c r="V6" s="5" t="str">
        <f>IF(OR('Main_Form - Outputs'!R6&gt;3,'Main Form - Inputs'!Q6&gt;0),"Yes","No")</f>
        <v>No</v>
      </c>
      <c r="W6" s="5" t="str">
        <f>IF(OR(AND(S6="Yes",T6="Yes"),AND(U6="Yes",V6="Yes"),DW6="Yes - Evidence shared with DfE"),"Yes","No")</f>
        <v>No</v>
      </c>
      <c r="X6" s="182">
        <f>'Main Form - Inputs'!Q6</f>
        <v>0</v>
      </c>
      <c r="Y6" s="186" t="str">
        <f>'Main Form - Inputs'!R6</f>
        <v/>
      </c>
      <c r="Z6" s="187" t="str">
        <f>'Main Form - Inputs'!S6</f>
        <v/>
      </c>
      <c r="AA6" s="186" t="str">
        <f>'Main Form - Inputs'!T6</f>
        <v/>
      </c>
      <c r="AB6" s="186" t="str">
        <f>'Main Form - Inputs'!U6</f>
        <v/>
      </c>
      <c r="AC6" s="186" t="str">
        <f>'Main Form - Inputs'!V6</f>
        <v/>
      </c>
      <c r="AD6" s="187" t="str">
        <f>'Main Form - Inputs'!W6</f>
        <v/>
      </c>
      <c r="AE6" s="187" t="str">
        <f>'Main Form - Inputs'!X6</f>
        <v/>
      </c>
      <c r="AF6" s="186" t="str">
        <f>'Main Form - Inputs'!Y6</f>
        <v/>
      </c>
      <c r="AG6" s="186" t="str">
        <f>'Main Form - Inputs'!Z6</f>
        <v/>
      </c>
      <c r="AH6" s="186">
        <f>'Main Form - Inputs'!AA6</f>
        <v>1</v>
      </c>
      <c r="AI6" s="186" t="str">
        <f>'Main Form - Inputs'!AB6</f>
        <v/>
      </c>
      <c r="AJ6" s="186" t="str">
        <f>'Main Form - Inputs'!AC6</f>
        <v/>
      </c>
      <c r="AK6" s="186" t="str">
        <f>'Main Form - Inputs'!AD6</f>
        <v/>
      </c>
      <c r="AL6" s="186" t="str">
        <f>'Main Form - Inputs'!AE6</f>
        <v/>
      </c>
      <c r="AM6" s="186" t="str">
        <f>'Main Form - Inputs'!AF6</f>
        <v/>
      </c>
      <c r="AN6" s="186" t="str">
        <f>'Main Form - Inputs'!AG6</f>
        <v/>
      </c>
      <c r="AO6" s="186" t="str">
        <f>'Main Form - Inputs'!AH6</f>
        <v/>
      </c>
      <c r="AP6" s="186" t="str">
        <f>'Main Form - Inputs'!AI6</f>
        <v/>
      </c>
      <c r="AQ6" s="186">
        <f>'Main Form - Inputs'!AJ6</f>
        <v>0</v>
      </c>
      <c r="AR6" s="186" t="str">
        <f>'Main Form - Inputs'!AK6</f>
        <v/>
      </c>
      <c r="AS6" s="186">
        <f>'Main Form - Inputs'!AL6</f>
        <v>0</v>
      </c>
      <c r="AT6" s="186" t="str">
        <f>'Main Form - Inputs'!AM6</f>
        <v/>
      </c>
      <c r="AU6" s="186" t="str">
        <f>'Main Form - Inputs'!AN6</f>
        <v/>
      </c>
      <c r="AV6" s="186" t="str">
        <f>'Main Form - Inputs'!AO6</f>
        <v/>
      </c>
      <c r="AW6" s="186" t="str">
        <f>'Main Form - Inputs'!AP6</f>
        <v/>
      </c>
      <c r="AX6" s="186" t="str">
        <f>'Main Form - Inputs'!AQ6</f>
        <v/>
      </c>
      <c r="AY6" s="186" t="str">
        <f>'Main Form - Inputs'!AR6</f>
        <v/>
      </c>
      <c r="AZ6" s="186" t="str">
        <f>'Main Form - Inputs'!AS6</f>
        <v/>
      </c>
      <c r="BA6" s="186" t="str">
        <f>'Main Form - Inputs'!AT6</f>
        <v/>
      </c>
      <c r="BB6" s="186" t="str">
        <f>'Main Form - Inputs'!AU6</f>
        <v/>
      </c>
      <c r="BC6" s="186" t="str">
        <f>'Main Form - Inputs'!AV6</f>
        <v/>
      </c>
      <c r="BD6" s="186" t="str">
        <f>'Main Form - Inputs'!AW6</f>
        <v/>
      </c>
      <c r="BE6" s="186" t="str">
        <f>'Main Form - Inputs'!AX6</f>
        <v/>
      </c>
      <c r="BF6" s="186" t="str">
        <f>'Main Form - Inputs'!AY6</f>
        <v/>
      </c>
      <c r="BG6" s="186" t="str">
        <f>'Main Form - Inputs'!AZ6</f>
        <v/>
      </c>
      <c r="BH6" s="186" t="str">
        <f>'Main Form - Inputs'!BA6</f>
        <v/>
      </c>
      <c r="BI6" s="4">
        <f t="shared" ref="BI6" si="3">SUM(AT6:BH6)</f>
        <v>0</v>
      </c>
      <c r="BJ6" s="186" t="str">
        <f>'Main Form - Inputs'!BB6</f>
        <v/>
      </c>
      <c r="BK6" s="186" t="str">
        <f>'Main Form - Inputs'!BC6</f>
        <v/>
      </c>
      <c r="BL6" s="186" t="str">
        <f>'Main Form - Inputs'!BD6</f>
        <v/>
      </c>
      <c r="BM6" s="186" t="str">
        <f>'Main Form - Inputs'!BE6</f>
        <v/>
      </c>
      <c r="BN6" s="186" t="str">
        <f>'Main Form - Inputs'!BF6</f>
        <v/>
      </c>
      <c r="BO6" s="186" t="str">
        <f>'Main Form - Inputs'!BG6</f>
        <v/>
      </c>
      <c r="BP6" s="186" t="str">
        <f>'Main Form - Inputs'!BH6</f>
        <v/>
      </c>
      <c r="BQ6" s="186" t="str">
        <f>'Main Form - Inputs'!BI6</f>
        <v/>
      </c>
      <c r="BR6" s="186" t="str">
        <f>'Main Form - Inputs'!BJ6</f>
        <v/>
      </c>
      <c r="BS6" s="186" t="str">
        <f>'Main Form - Inputs'!BK6</f>
        <v/>
      </c>
      <c r="BT6" s="186" t="str">
        <f>'Main Form - Inputs'!BL6</f>
        <v/>
      </c>
      <c r="BU6" s="186" t="str">
        <f>'Main Form - Inputs'!BM6</f>
        <v/>
      </c>
      <c r="BV6" s="186" t="str">
        <f>'Main Form - Inputs'!BN6</f>
        <v/>
      </c>
      <c r="BW6" s="186" t="str">
        <f>'Main Form - Inputs'!BO6</f>
        <v/>
      </c>
      <c r="BX6" s="186" t="str">
        <f>'Main Form - Inputs'!BP6</f>
        <v/>
      </c>
      <c r="BY6" s="4">
        <f t="shared" ref="BY6" si="4">SUM(BJ6:BX6)</f>
        <v>0</v>
      </c>
      <c r="BZ6" s="4" t="e">
        <f t="shared" ref="BZ6" si="5" xml:space="preserve"> AT6 + BJ6</f>
        <v>#VALUE!</v>
      </c>
      <c r="CA6" s="4" t="e">
        <f t="shared" ref="CA6" si="6" xml:space="preserve"> AU6 + BK6</f>
        <v>#VALUE!</v>
      </c>
      <c r="CB6" s="4" t="e">
        <f t="shared" ref="CB6" si="7" xml:space="preserve"> AV6 + BL6</f>
        <v>#VALUE!</v>
      </c>
      <c r="CC6" s="4" t="e">
        <f t="shared" ref="CC6" si="8" xml:space="preserve"> AW6 + BM6</f>
        <v>#VALUE!</v>
      </c>
      <c r="CD6" s="4" t="e">
        <f t="shared" ref="CD6" si="9" xml:space="preserve"> AX6 + BN6</f>
        <v>#VALUE!</v>
      </c>
      <c r="CE6" s="4" t="e">
        <f t="shared" ref="CE6" si="10" xml:space="preserve"> AY6 + BO6</f>
        <v>#VALUE!</v>
      </c>
      <c r="CF6" s="4" t="e">
        <f t="shared" ref="CF6" si="11" xml:space="preserve"> AZ6 + BP6</f>
        <v>#VALUE!</v>
      </c>
      <c r="CG6" s="4" t="e">
        <f t="shared" ref="CG6" si="12" xml:space="preserve"> BA6 + BQ6</f>
        <v>#VALUE!</v>
      </c>
      <c r="CH6" s="4" t="e">
        <f t="shared" ref="CH6" si="13" xml:space="preserve"> BB6 + BR6</f>
        <v>#VALUE!</v>
      </c>
      <c r="CI6" s="4" t="e">
        <f t="shared" ref="CI6" si="14" xml:space="preserve"> BC6 + BS6</f>
        <v>#VALUE!</v>
      </c>
      <c r="CJ6" s="4" t="e">
        <f t="shared" ref="CJ6" si="15" xml:space="preserve"> BD6 + BT6</f>
        <v>#VALUE!</v>
      </c>
      <c r="CK6" s="4" t="e">
        <f t="shared" ref="CK6" si="16" xml:space="preserve"> BE6 + BU6</f>
        <v>#VALUE!</v>
      </c>
      <c r="CL6" s="4" t="e">
        <f t="shared" ref="CL6" si="17" xml:space="preserve"> BF6 + BV6</f>
        <v>#VALUE!</v>
      </c>
      <c r="CM6" s="4" t="e">
        <f t="shared" ref="CM6" si="18" xml:space="preserve"> BG6 + BW6</f>
        <v>#VALUE!</v>
      </c>
      <c r="CN6" s="4" t="e">
        <f t="shared" ref="CN6" si="19" xml:space="preserve"> BH6 + BX6</f>
        <v>#VALUE!</v>
      </c>
      <c r="CO6" s="4">
        <f t="shared" ref="CO6" si="20" xml:space="preserve"> BI6 + BY6</f>
        <v>0</v>
      </c>
      <c r="CP6" s="182" t="str">
        <f>'Main Form - Inputs'!BQ6</f>
        <v/>
      </c>
      <c r="CQ6" s="182" t="str">
        <f>'Main Form - Inputs'!BR6</f>
        <v/>
      </c>
      <c r="CR6" s="182">
        <f>'Main Form - Inputs'!BS6</f>
        <v>0</v>
      </c>
      <c r="CS6" s="188"/>
      <c r="CT6" s="5" t="s">
        <v>267</v>
      </c>
      <c r="CU6" s="189">
        <f>'Main Form - Inputs'!BV6</f>
        <v>0</v>
      </c>
      <c r="CV6" s="189">
        <f>'Main Form - Inputs'!BW6</f>
        <v>0</v>
      </c>
      <c r="CW6" s="4">
        <f t="shared" ref="CW6" si="21">CU6-CV6</f>
        <v>0</v>
      </c>
      <c r="CX6" s="189">
        <f>'Main Form - Inputs'!BX6</f>
        <v>0</v>
      </c>
      <c r="CY6" s="189">
        <f>'Main Form - Inputs'!BY6</f>
        <v>0</v>
      </c>
      <c r="CZ6" s="4">
        <f t="shared" ref="CZ6" si="22">CX6-CY6</f>
        <v>0</v>
      </c>
      <c r="DA6" s="190"/>
      <c r="DB6" s="182" t="str">
        <f>'Main Form - Inputs'!CA6</f>
        <v/>
      </c>
      <c r="DC6" s="182" t="str">
        <f>'Main Form - Inputs'!CB6</f>
        <v/>
      </c>
      <c r="DD6" s="182" t="str">
        <f>'Main Form - Inputs'!CC6</f>
        <v/>
      </c>
      <c r="DE6" s="182" t="str">
        <f>'Main Form - Inputs'!CD6</f>
        <v/>
      </c>
      <c r="DF6" s="182" t="str">
        <f>'Main Form - Inputs'!CE6</f>
        <v/>
      </c>
      <c r="DG6" s="182" t="str">
        <f>'Main Form - Inputs'!CF6</f>
        <v/>
      </c>
      <c r="DH6" s="182" t="str">
        <f>'Main Form - Inputs'!CG6</f>
        <v/>
      </c>
      <c r="DI6" s="182" t="str">
        <f>'Main Form - Inputs'!CH6</f>
        <v/>
      </c>
      <c r="DJ6" s="182" t="str">
        <f>'Main Form - Inputs'!CI6</f>
        <v/>
      </c>
      <c r="DK6" s="182" t="str">
        <f>'Main Form - Inputs'!CJ6</f>
        <v/>
      </c>
      <c r="DL6" s="182" t="str">
        <f>'Main Form - Inputs'!CK6</f>
        <v/>
      </c>
      <c r="DM6" s="188"/>
      <c r="DN6" s="5" t="s">
        <v>267</v>
      </c>
      <c r="DO6" s="182">
        <f>'Main Form - Inputs'!CN6</f>
        <v>0</v>
      </c>
      <c r="DP6" s="182">
        <f>'Main Form - Inputs'!CO6</f>
        <v>0</v>
      </c>
      <c r="DQ6" s="4">
        <f t="shared" ref="DQ6" si="23">DO6-DP6</f>
        <v>0</v>
      </c>
      <c r="DR6" s="182">
        <f>'Main Form - Inputs'!CP6</f>
        <v>0</v>
      </c>
      <c r="DS6" s="182">
        <f>'Main Form - Inputs'!CQ6</f>
        <v>0</v>
      </c>
      <c r="DT6" s="4">
        <f t="shared" ref="DT6" si="24">DR6-DS6</f>
        <v>0</v>
      </c>
      <c r="DU6" s="182" t="str">
        <f>'Main Form - Inputs'!CR6</f>
        <v/>
      </c>
      <c r="DV6" s="182" t="str">
        <f>'Main Form - Inputs'!CS6</f>
        <v/>
      </c>
      <c r="DW6" s="182" t="str">
        <f>'Main Form - Inputs'!CT6</f>
        <v/>
      </c>
      <c r="DX6" s="4">
        <f t="shared" ref="DX6" si="25">$CO6</f>
        <v>0</v>
      </c>
      <c r="DY6" s="4">
        <f t="shared" ref="DY6" si="26">$CR6</f>
        <v>0</v>
      </c>
      <c r="DZ6" s="4">
        <f t="shared" ref="DZ6" si="27" xml:space="preserve"> DX6 + DY6</f>
        <v>0</v>
      </c>
      <c r="EA6" s="4" t="e">
        <f t="shared" ref="EA6" si="28" xml:space="preserve"> $CG6</f>
        <v>#VALUE!</v>
      </c>
      <c r="EB6" s="4" t="e">
        <f t="shared" ref="EB6" si="29" xml:space="preserve"> $CM6</f>
        <v>#VALUE!</v>
      </c>
      <c r="EC6" s="4">
        <f>'Main Form - Inputs'!CU6</f>
        <v>0</v>
      </c>
      <c r="ED6" s="4">
        <f t="shared" ref="ED6" si="30" xml:space="preserve"> $CW6 + $CZ6</f>
        <v>0</v>
      </c>
      <c r="EE6" s="4">
        <f t="shared" ref="EE6" si="31" xml:space="preserve"> Deduct_blind * (0 + IF($AK6 = "Yes", 1, 0) + IF($AN6 = "Yes", 1, 0) )</f>
        <v>0</v>
      </c>
      <c r="EF6" s="4" t="e">
        <f t="shared" ref="EF6" si="32" xml:space="preserve"> SUM($EA6:$EE6)</f>
        <v>#VALUE!</v>
      </c>
      <c r="EG6" s="4" t="e">
        <f xml:space="preserve"> $DZ6 - $EF6</f>
        <v>#VALUE!</v>
      </c>
      <c r="EH6" s="4">
        <f>'Main Form - Inputs'!CU6</f>
        <v>0</v>
      </c>
      <c r="EI6" s="182" t="str">
        <f>'Main Form - Inputs'!CV6</f>
        <v/>
      </c>
      <c r="EJ6" s="182"/>
      <c r="EK6" s="182" t="str">
        <f>'Main Form - Inputs'!CX6</f>
        <v/>
      </c>
      <c r="EL6" s="182" t="str">
        <f>'Main Form - Inputs'!CY6</f>
        <v/>
      </c>
      <c r="EM6" s="189" t="str">
        <f>'Main Form - Inputs'!CZ6</f>
        <v/>
      </c>
      <c r="EN6" s="183">
        <f>'Main Form - Inputs'!DA6</f>
        <v>0</v>
      </c>
      <c r="EO6" s="184" t="str">
        <f>'Main Form - Inputs'!DB6</f>
        <v/>
      </c>
      <c r="EP6" s="184" t="str">
        <f>'Main Form - Inputs'!DC6</f>
        <v/>
      </c>
      <c r="EQ6" s="191" t="e">
        <f>IF($EG6&lt;'Data inputs'!$C$3,0,IF($EG6&lt;'Data inputs'!$D$3,($EG6-'Data inputs'!$C$3)*'Data inputs'!$E$3,'Data inputs'!$I$3*'Data inputs'!$E$3))+IF($EG6&lt;'Data inputs'!$C$4,0,IF($EG6&lt;'Data inputs'!$D$4,($EG6-'Data inputs'!$C$4)*'Data inputs'!$E$4,'Data inputs'!$I$4*'Data inputs'!$E$4))+IF($EG6&lt;'Data inputs'!$C$5,0,IF($EG6&lt;'Data inputs'!$D$5,($EG6-'Data inputs'!$C$5)*'Data inputs'!$E$5,('Data inputs'!$I$5*'Data inputs'!$E$5)))+IF($EG6&lt;'Data inputs'!$C$6,0,IF($EG6&lt;'Data inputs'!$D$6,($EG6-'Data inputs'!$C$6)*'Data inputs'!$E$6,('Data inputs'!$I$6*'Data inputs'!$E$6)))+IF($EG6&lt;'Data inputs'!$C$7,0,IF($EG6&lt;'Data inputs'!$D$7,($EG6-'Data inputs'!$C$7)*'Data inputs'!$E$7,'Data inputs'!$I$7*'Data inputs'!$E$7))+IF($EG6&lt;'Data inputs'!$C$8,0,IF($EG6&lt;'Data inputs'!$D$8,($EG6-'Data inputs'!$C$8)*'Data inputs'!$E$8,'Data inputs'!$I$8*'Data inputs'!$E$8))+IF($EG6&lt;'Data inputs'!$C$9,0,($EG6-'Data inputs'!$C$9)*'Data inputs'!$E$9)</f>
        <v>#VALUE!</v>
      </c>
      <c r="ER6" s="191" t="e">
        <f>IF($EG6&lt;'Data inputs'!$C$12,0,IF($EG6&lt;'Data inputs'!$D$12,($EG6-'Data inputs'!$C$12)*'Data inputs'!$E$12,'Data inputs'!$I$12*'Data inputs'!$E$12))+IF($EG6&lt;'Data inputs'!$C$13,0,IF($EG6&lt;'Data inputs'!$D$13,($EG6-'Data inputs'!$C$13)*'Data inputs'!$E$13,'Data inputs'!$I$13*'Data inputs'!$E$13))+IF($EG6&lt;'Data inputs'!$C$14,0,IF($EG6&lt;'Data inputs'!$D$14,($EG6-'Data inputs'!$C$14)*'Data inputs'!$E$14,'Data inputs'!$I$14*'Data inputs'!$E$14))+IF($EG6&lt;'Data inputs'!$C$15,0,($EG6-'Data inputs'!$C$15)*'Data inputs'!$E$15)</f>
        <v>#VALUE!</v>
      </c>
      <c r="ES6" s="191" t="e">
        <f>IF($EG6&lt;'Data inputs'!$C$3,0,IF($EG6&lt;'Data inputs'!$D$3,($EG6-'Data inputs'!$C$3)*'Data inputs'!$F$3,'Data inputs'!$I$3*'Data inputs'!$F$3))+IF($EG6&lt;'Data inputs'!$C$4,0,IF($EG6&lt;'Data inputs'!$D$4,($EG6-'Data inputs'!$C$4)*'Data inputs'!$F$4,'Data inputs'!$I$4*'Data inputs'!$F$4))+IF($EG6&lt;'Data inputs'!$C$5,0,IF($EG6&lt;'Data inputs'!$D$5,($EG6-'Data inputs'!$C$5)*'Data inputs'!$F$5,('Data inputs'!$I$5*'Data inputs'!$F$5)))+IF($EG6&lt;'Data inputs'!$C$6,0,IF($EG6&lt;'Data inputs'!$D$6,($EG6-'Data inputs'!$C$6)*'Data inputs'!$F$6,('Data inputs'!$I$6*'Data inputs'!$F$6)))+IF($EG6&lt;'Data inputs'!$C$7,0,IF($EG6&lt;'Data inputs'!$D$7,($EG6-'Data inputs'!$C$7)*'Data inputs'!$F$7,'Data inputs'!$I$7*'Data inputs'!$F$7))+IF($EG6&lt;'Data inputs'!$C$8,0,IF($EG6&lt;'Data inputs'!$D$8,($EG6-'Data inputs'!$C$8)*'Data inputs'!$F$8,'Data inputs'!$I$8*'Data inputs'!$F$8))+IF($EG6&lt;'Data inputs'!$C$9,0,($EG6-'Data inputs'!$C$9)*'Data inputs'!$F$9)</f>
        <v>#VALUE!</v>
      </c>
      <c r="ET6" s="191" t="e">
        <f>IF($EG6&lt;'Data inputs'!$C$12,0,IF($EG6&lt;'Data inputs'!$D$12,($EG6-'Data inputs'!$C$12)*'Data inputs'!$F$12,'Data inputs'!$I$12*'Data inputs'!$F$12))+IF($EG6&lt;'Data inputs'!$C$13,0,IF($EG6&lt;'Data inputs'!$D$13,($EG6-'Data inputs'!$C$13)*'Data inputs'!$F$13,'Data inputs'!$I$13*'Data inputs'!$F$13))+IF($EG6&lt;'Data inputs'!$C$14,0,IF($EG6&lt;'Data inputs'!$D$14,($EG6-'Data inputs'!$C$14)*'Data inputs'!$F$14,'Data inputs'!$I$14*'Data inputs'!$F$14))+IF($EG6&lt;'Data inputs'!$C$15,0,($EG6-'Data inputs'!$C$15)*'Data inputs'!$F$15)</f>
        <v>#VALUE!</v>
      </c>
      <c r="EU6" s="191" t="e">
        <f>IF($EG6&lt;'Data inputs'!$C$3,0,IF($EG6&lt;'Data inputs'!$D$3,($EG6-'Data inputs'!$C$3)*'Data inputs'!$G$3,'Data inputs'!$I$3*'Data inputs'!$G$3))+IF($EG6&lt;'Data inputs'!$C$4,0,IF($EG6&lt;'Data inputs'!$D$4,($EG6-'Data inputs'!$C$4)*'Data inputs'!$G$4,'Data inputs'!$I$4*'Data inputs'!$G$4))+IF($EG6&lt;'Data inputs'!$C$5,0,IF($EG6&lt;'Data inputs'!$D$5,($EG6-'Data inputs'!$C$5)*'Data inputs'!$G$5,('Data inputs'!$I$5*'Data inputs'!$G$5)))+IF($EG6&lt;'Data inputs'!$C$6,0,IF($EG6&lt;'Data inputs'!$D$6,($EG6-'Data inputs'!$C$6)*'Data inputs'!$G$6,('Data inputs'!$I$6*'Data inputs'!$G$6)))+IF($EG6&lt;'Data inputs'!$C$7,0,IF($EG6&lt;'Data inputs'!$D$7,($EG6-'Data inputs'!$C$7)*'Data inputs'!$G$7,'Data inputs'!$I$7*'Data inputs'!$G$7))+IF($EG6&lt;'Data inputs'!$C$8,0,IF($EG6&lt;'Data inputs'!$D$8,($EG6-'Data inputs'!$C$8)*'Data inputs'!$G$8,'Data inputs'!$I$8*'Data inputs'!$G$8))+IF($EG6&lt;'Data inputs'!$C$9,0,($EG6-'Data inputs'!$C$9)*'Data inputs'!$G$9)</f>
        <v>#VALUE!</v>
      </c>
      <c r="EV6" s="191" t="e">
        <f>IF($EG6&lt;'Data inputs'!$C$12,0,IF($EG6&lt;'Data inputs'!$D$12,($EG6-'Data inputs'!$C$12)*'Data inputs'!$G$12,'Data inputs'!$I$12*'Data inputs'!$G$12))+IF($EG6&lt;'Data inputs'!$C$13,0,IF($EG6&lt;'Data inputs'!$D$13,($EG6-'Data inputs'!$C$13)*'Data inputs'!$G$13,'Data inputs'!$I$13*'Data inputs'!$G$13))+IF($EG6&lt;'Data inputs'!$C$14,0,IF($EG6&lt;'Data inputs'!$D$14,($EG6-'Data inputs'!$C$14)*'Data inputs'!$G$14,'Data inputs'!$I$14*'Data inputs'!$G$14))+IF($EG6&lt;'Data inputs'!$C$15,0,($EG6-'Data inputs'!$C$15)*'Data inputs'!$G$15)</f>
        <v>#VALUE!</v>
      </c>
      <c r="EW6" s="191">
        <f>IF(EI6="Full year",MIN(IF(AND(AE6="Boarding",AH6=1),EQ6,IF(AND(AE6="Boarding",AH6=2),ES6,IF(AND(AE6="Boarding",AH6&gt;2),EU6,IF(AND(AE6="Day",AH6=1),ER6,IF(AND(AE6="Day",AH6=2),ET6,EV6))))),EM6),0)</f>
        <v>0</v>
      </c>
      <c r="EX6" s="4">
        <f>IF(EI6="Full year",(MAX(EM6-EZ6-EN6,0)),0)</f>
        <v>0</v>
      </c>
      <c r="EY6" s="4">
        <f>IF(EI6="Full year",(EM6-EW6-EN6),0)</f>
        <v>0</v>
      </c>
      <c r="EZ6" s="4">
        <f>IF(EI6="Full year", LOOKUP(EG6, 'Data inputs'!$B$19:$B$30, 'Data inputs'!$F$19:$F$30), 0)</f>
        <v>0</v>
      </c>
      <c r="FA6" s="4" t="str">
        <f t="shared" ref="FA6" si="33">IF(EZ6&gt;EM6,"Yes","No")</f>
        <v>No</v>
      </c>
      <c r="FB6" s="4" t="e">
        <f t="shared" ref="FB6" si="34">MAX(0,(EY6-EM6),(EZ6-EM6))</f>
        <v>#VALUE!</v>
      </c>
      <c r="FC6" s="191">
        <f>IF(EI6="Part year",MIN(IF(AND(AE6="Boarding",AH6=1),EQ6,IF(AND(AE6="Boarding",AH6=2),ES6,IF(AND(AE6="Boarding",AH6&gt;2),EU6,IF(AND(AE6="Day",AH6=1),ER6,IF(AND(AE6="Day",AH6=2),ET6,EV6))))),EM6)* (COUNTIF(EJ6:EL6, "Yes") / 3), 0)</f>
        <v>0</v>
      </c>
      <c r="FD6" s="191">
        <f>IF(EI6="Part year",(EM6*(COUNTIF(EJ6:EL6,"Yes")/3))-FF6-EN6,0)</f>
        <v>0</v>
      </c>
      <c r="FE6" s="191">
        <f>IF(EI6="Part year",EM6-FC6-EN6,0)</f>
        <v>0</v>
      </c>
      <c r="FF6" s="191">
        <f>IF(EI6="Part year", LOOKUP(EG6, 'Data inputs'!B19:B30, 'Data inputs'!F19:F30) * (COUNTIF(EJ6:EL6, "Yes") / 3), 0)</f>
        <v>0</v>
      </c>
      <c r="FG6" s="191" t="str">
        <f>IF(DB6="Yes",
    IF(AND(EG6&lt;'Data inputs'!$F$34, OR(X6=0, X6=1)), 'Data inputs'!$G$34,
    IF(AND(EG6&lt;'Data inputs'!$F$35, OR(X6=0, X6=1)), 'Data inputs'!$G$35,
    IF(AND(EG6&lt;'Data inputs'!$F$36, OR(X6=0, X6=1)), 'Data inputs'!$G$36,
    IF(AND(EG6&lt;'Data inputs'!$F$37, OR(X6=0, X6=1)), 'Data inputs'!$G$37,
    IF(AND(EG6&lt;'Data inputs'!$F$38, X6&gt;1), 'Data inputs'!$G$38,
    IF(AND(EG6&lt;'Data inputs'!$F$39, X6&gt;1), 'Data inputs'!$G$39,
    "No")))))), "No")</f>
        <v>No</v>
      </c>
      <c r="FH6" s="193"/>
      <c r="FI6" s="92"/>
      <c r="FJ6" s="92"/>
      <c r="FK6" s="92"/>
      <c r="FL6" s="92"/>
      <c r="FM6" s="92"/>
      <c r="FN6" s="92"/>
    </row>
    <row r="7" spans="1:170" s="47" customFormat="1" hidden="1" x14ac:dyDescent="0.2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I7" s="62"/>
      <c r="FJ7" s="62"/>
      <c r="FK7" s="62"/>
      <c r="FL7" s="62"/>
      <c r="FM7" s="62"/>
      <c r="FN7" s="62"/>
    </row>
    <row r="8" spans="1:170" s="47" customFormat="1" hidden="1" x14ac:dyDescent="0.2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I8" s="62"/>
      <c r="FJ8" s="62"/>
      <c r="FK8" s="62"/>
      <c r="FL8" s="62"/>
      <c r="FM8" s="62"/>
      <c r="FN8" s="62"/>
    </row>
    <row r="9" spans="1:170" s="47" customFormat="1" hidden="1" x14ac:dyDescent="0.2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I9" s="62"/>
      <c r="FJ9" s="62"/>
      <c r="FK9" s="62"/>
      <c r="FL9" s="62"/>
      <c r="FM9" s="62"/>
      <c r="FN9" s="62"/>
    </row>
    <row r="10" spans="1:170" s="47" customFormat="1" hidden="1" x14ac:dyDescent="0.2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I10" s="62"/>
      <c r="FJ10" s="62"/>
      <c r="FK10" s="62"/>
      <c r="FL10" s="62"/>
      <c r="FM10" s="62"/>
      <c r="FN10" s="62"/>
    </row>
    <row r="11" spans="1:170" s="47" customFormat="1" hidden="1" x14ac:dyDescent="0.2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I11" s="62"/>
      <c r="FJ11" s="62"/>
      <c r="FK11" s="62"/>
      <c r="FL11" s="62"/>
      <c r="FM11" s="62"/>
      <c r="FN11" s="62"/>
    </row>
    <row r="12" spans="1:170" s="47" customFormat="1" hidden="1"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I12" s="62"/>
      <c r="FJ12" s="62"/>
      <c r="FK12" s="62"/>
      <c r="FL12" s="62"/>
      <c r="FM12" s="62"/>
      <c r="FN12" s="62"/>
    </row>
    <row r="13" spans="1:170" s="47" customFormat="1" hidden="1" x14ac:dyDescent="0.2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I13" s="62"/>
      <c r="FJ13" s="62"/>
      <c r="FK13" s="62"/>
      <c r="FL13" s="62"/>
      <c r="FM13" s="62"/>
      <c r="FN13" s="62"/>
    </row>
    <row r="14" spans="1:170" s="47" customFormat="1" hidden="1" x14ac:dyDescent="0.2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I14" s="62"/>
      <c r="FJ14" s="62"/>
      <c r="FK14" s="62"/>
      <c r="FL14" s="62"/>
      <c r="FM14" s="62"/>
      <c r="FN14" s="62"/>
    </row>
    <row r="15" spans="1:170" s="47" customFormat="1" hidden="1"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I15" s="62"/>
      <c r="FJ15" s="62"/>
      <c r="FK15" s="62"/>
      <c r="FL15" s="62"/>
      <c r="FM15" s="62"/>
      <c r="FN15" s="62"/>
    </row>
    <row r="16" spans="1:170" s="47" customFormat="1" hidden="1"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I16" s="62"/>
      <c r="FJ16" s="62"/>
      <c r="FK16" s="62"/>
      <c r="FL16" s="62"/>
      <c r="FM16" s="62"/>
      <c r="FN16" s="62"/>
    </row>
  </sheetData>
  <sheetProtection algorithmName="SHA-512" hashValue="DrfV1zIEkhQISUkGl84MSyoEuDocIiKvwhmlDvng8QbglESDffGNroDO0CT3ssH+yK9q63wnLkPIPkYIu4pZ3w==" saltValue="HkDn5G+pZdpuIz7LckwwQw==" spinCount="100000" sheet="1" objects="1" scenarios="1" selectLockedCells="1" selectUnlockedCells="1"/>
  <autoFilter ref="A5:FG5" xr:uid="{00000000-0001-0000-0000-000000000000}"/>
  <mergeCells count="1">
    <mergeCell ref="EQ1:EV1"/>
  </mergeCells>
  <phoneticPr fontId="12" type="noConversion"/>
  <conditionalFormatting sqref="E6:V6 X6:DA6 DC6:FG6">
    <cfRule type="expression" dxfId="4" priority="5">
      <formula>OR($B6=0,$D6=0)</formula>
    </cfRule>
  </conditionalFormatting>
  <conditionalFormatting sqref="AK6:CZ6 DO6:DT6 DX6:EF6">
    <cfRule type="expression" dxfId="3" priority="2">
      <formula>$AI6="Foster Care"</formula>
    </cfRule>
  </conditionalFormatting>
  <conditionalFormatting sqref="DB6">
    <cfRule type="expression" dxfId="2" priority="51">
      <formula>OR($B7=0,$D7=0)</formula>
    </cfRule>
  </conditionalFormatting>
  <dataValidations count="5">
    <dataValidation type="whole" allowBlank="1" showInputMessage="1" showErrorMessage="1" errorTitle="Error" error="Please enter a valid date." sqref="J6" xr:uid="{C9990630-EDC2-4819-BFEE-4BE13F2E5354}">
      <formula1>DoB_Day_Min</formula1>
      <formula2>$FM6</formula2>
    </dataValidation>
    <dataValidation type="custom" allowBlank="1" showInputMessage="1" showErrorMessage="1" errorTitle="Error" error="Please enter a number." sqref="ET6 ER6 EV6:EW6" xr:uid="{540594F1-2855-409E-8273-742BDA876DB5}">
      <formula1>ISNUMBER(ER6)</formula1>
    </dataValidation>
    <dataValidation type="custom" allowBlank="1" showInputMessage="1" showErrorMessage="1" errorTitle="Error" error="Please enter a number if the pupil is entitled to the funding specified, or type &quot;No&quot; if no entitlement applies." sqref="FG6" xr:uid="{4420C979-8192-440D-B5D7-CB382377D453}">
      <formula1>OR(ISNUMBER(FG6), FG6 = "No")</formula1>
    </dataValidation>
    <dataValidation type="custom" allowBlank="1" showInputMessage="1" showErrorMessage="1" errorTitle="Error" error="Please enter information for each pupil in one row only." sqref="B6:I6" xr:uid="{48A509C8-488A-431E-AA56-1866F93E7603}">
      <formula1>OR($FK6="", $FK6&lt;=1)</formula1>
    </dataValidation>
    <dataValidation type="custom" allowBlank="1" showInputMessage="1" showErrorMessage="1" errorTitle="Error" error="Please enter a number" sqref="DQ6 CU6:CY6" xr:uid="{35D9D788-8D1E-468C-B9E2-AFA95E7C0EBD}">
      <formula1>ISNUMBER(CU6)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3A40-10C5-4519-B352-ADB83F37B9F3}">
  <sheetPr codeName="Sheet2">
    <tabColor rgb="FF183860"/>
  </sheetPr>
  <dimension ref="A1:Z17"/>
  <sheetViews>
    <sheetView workbookViewId="0"/>
  </sheetViews>
  <sheetFormatPr defaultColWidth="0" defaultRowHeight="15" zeroHeight="1" x14ac:dyDescent="0.25"/>
  <cols>
    <col min="1" max="1" width="8.7109375" customWidth="1"/>
    <col min="2" max="4" width="16.5703125" customWidth="1"/>
    <col min="5" max="25" width="18.5703125" customWidth="1"/>
    <col min="26" max="26" width="20.5703125" style="1" hidden="1" customWidth="1"/>
    <col min="27" max="16384" width="8.7109375" style="1" hidden="1"/>
  </cols>
  <sheetData>
    <row r="1" spans="1:26" s="12" customFormat="1" ht="24.95" customHeight="1" x14ac:dyDescent="0.25">
      <c r="A1" s="194"/>
      <c r="B1" s="195" t="s">
        <v>676</v>
      </c>
      <c r="C1" s="196"/>
      <c r="D1" s="196"/>
      <c r="E1" s="197" t="s">
        <v>677</v>
      </c>
      <c r="F1" s="14"/>
      <c r="G1" s="14"/>
      <c r="H1" s="14"/>
      <c r="I1" s="14"/>
      <c r="J1" s="14"/>
      <c r="K1" s="14"/>
      <c r="L1" s="14"/>
      <c r="M1" s="14"/>
      <c r="N1" s="14"/>
      <c r="O1" s="14"/>
      <c r="P1" s="14"/>
      <c r="Q1" s="14"/>
      <c r="R1" s="14"/>
      <c r="S1" s="14"/>
      <c r="T1" s="14"/>
      <c r="U1" s="14"/>
      <c r="V1" s="14"/>
      <c r="W1" s="14"/>
      <c r="X1" s="14"/>
      <c r="Y1" s="198"/>
      <c r="Z1" s="9"/>
    </row>
    <row r="2" spans="1:26" s="12" customFormat="1" ht="20.100000000000001" customHeight="1" x14ac:dyDescent="0.25">
      <c r="A2" s="3" t="s">
        <v>54</v>
      </c>
      <c r="B2" s="199" t="s">
        <v>55</v>
      </c>
      <c r="C2" s="199" t="s">
        <v>55</v>
      </c>
      <c r="D2" s="199" t="s">
        <v>55</v>
      </c>
      <c r="E2" s="2" t="s">
        <v>55</v>
      </c>
      <c r="F2" s="2" t="s">
        <v>56</v>
      </c>
      <c r="G2" s="2" t="s">
        <v>57</v>
      </c>
      <c r="H2" s="2" t="s">
        <v>31</v>
      </c>
      <c r="I2" s="2" t="s">
        <v>58</v>
      </c>
      <c r="J2" s="2" t="s">
        <v>59</v>
      </c>
      <c r="K2" s="2"/>
      <c r="L2" s="2" t="s">
        <v>55</v>
      </c>
      <c r="M2" s="2" t="s">
        <v>56</v>
      </c>
      <c r="N2" s="2" t="s">
        <v>57</v>
      </c>
      <c r="O2" s="2" t="s">
        <v>31</v>
      </c>
      <c r="P2" s="2" t="s">
        <v>58</v>
      </c>
      <c r="Q2" s="2" t="s">
        <v>59</v>
      </c>
      <c r="R2" s="2"/>
      <c r="S2" s="2" t="s">
        <v>55</v>
      </c>
      <c r="T2" s="2" t="s">
        <v>56</v>
      </c>
      <c r="U2" s="2" t="s">
        <v>57</v>
      </c>
      <c r="V2" s="2" t="s">
        <v>31</v>
      </c>
      <c r="W2" s="2" t="s">
        <v>58</v>
      </c>
      <c r="X2" s="2" t="s">
        <v>59</v>
      </c>
      <c r="Y2" s="2"/>
      <c r="Z2" s="9"/>
    </row>
    <row r="3" spans="1:26" s="12" customFormat="1" ht="27.75" customHeight="1" x14ac:dyDescent="0.25">
      <c r="A3" s="200"/>
      <c r="B3" s="201"/>
      <c r="C3" s="201"/>
      <c r="D3" s="201"/>
      <c r="E3" s="202"/>
      <c r="F3" s="202"/>
      <c r="G3" s="202"/>
      <c r="H3" s="202"/>
      <c r="I3" s="202"/>
      <c r="J3" s="202"/>
      <c r="K3" s="202"/>
      <c r="L3" s="202"/>
      <c r="M3" s="202"/>
      <c r="N3" s="202"/>
      <c r="O3" s="202"/>
      <c r="P3" s="202"/>
      <c r="Q3" s="202"/>
      <c r="R3" s="202"/>
      <c r="S3" s="202"/>
      <c r="T3" s="202"/>
      <c r="U3" s="202"/>
      <c r="V3" s="202"/>
      <c r="W3" s="202"/>
      <c r="X3" s="202"/>
      <c r="Y3" s="202"/>
      <c r="Z3" s="9"/>
    </row>
    <row r="4" spans="1:26" s="12" customFormat="1" ht="99.95" customHeight="1" x14ac:dyDescent="0.25">
      <c r="A4" s="203" t="s">
        <v>74</v>
      </c>
      <c r="B4" s="204" t="s">
        <v>75</v>
      </c>
      <c r="C4" s="204" t="s">
        <v>76</v>
      </c>
      <c r="D4" s="204" t="s">
        <v>77</v>
      </c>
      <c r="E4" s="203" t="s">
        <v>678</v>
      </c>
      <c r="F4" s="203" t="s">
        <v>679</v>
      </c>
      <c r="G4" s="203" t="s">
        <v>680</v>
      </c>
      <c r="H4" s="203" t="s">
        <v>681</v>
      </c>
      <c r="I4" s="203" t="s">
        <v>682</v>
      </c>
      <c r="J4" s="203" t="s">
        <v>683</v>
      </c>
      <c r="K4" s="203" t="s">
        <v>684</v>
      </c>
      <c r="L4" s="203" t="s">
        <v>685</v>
      </c>
      <c r="M4" s="203" t="s">
        <v>686</v>
      </c>
      <c r="N4" s="203" t="s">
        <v>687</v>
      </c>
      <c r="O4" s="203" t="s">
        <v>688</v>
      </c>
      <c r="P4" s="203" t="s">
        <v>689</v>
      </c>
      <c r="Q4" s="203" t="s">
        <v>690</v>
      </c>
      <c r="R4" s="203" t="s">
        <v>691</v>
      </c>
      <c r="S4" s="203" t="s">
        <v>692</v>
      </c>
      <c r="T4" s="203" t="s">
        <v>693</v>
      </c>
      <c r="U4" s="203" t="s">
        <v>694</v>
      </c>
      <c r="V4" s="203" t="s">
        <v>695</v>
      </c>
      <c r="W4" s="203" t="s">
        <v>696</v>
      </c>
      <c r="X4" s="203" t="s">
        <v>697</v>
      </c>
      <c r="Y4" s="203" t="s">
        <v>698</v>
      </c>
      <c r="Z4" s="9"/>
    </row>
    <row r="5" spans="1:26" s="12" customFormat="1" ht="14.1" customHeight="1" x14ac:dyDescent="0.25">
      <c r="A5" s="16" t="s">
        <v>699</v>
      </c>
      <c r="B5" s="205" t="s">
        <v>700</v>
      </c>
      <c r="C5" s="205" t="s">
        <v>701</v>
      </c>
      <c r="D5" s="205" t="s">
        <v>702</v>
      </c>
      <c r="E5" s="17" t="s">
        <v>703</v>
      </c>
      <c r="F5" s="17" t="s">
        <v>704</v>
      </c>
      <c r="G5" s="17" t="s">
        <v>705</v>
      </c>
      <c r="H5" s="17" t="s">
        <v>706</v>
      </c>
      <c r="I5" s="17" t="s">
        <v>707</v>
      </c>
      <c r="J5" s="17" t="s">
        <v>708</v>
      </c>
      <c r="K5" s="17" t="s">
        <v>709</v>
      </c>
      <c r="L5" s="17" t="s">
        <v>710</v>
      </c>
      <c r="M5" s="17" t="s">
        <v>711</v>
      </c>
      <c r="N5" s="17" t="s">
        <v>712</v>
      </c>
      <c r="O5" s="17" t="s">
        <v>713</v>
      </c>
      <c r="P5" s="17" t="s">
        <v>714</v>
      </c>
      <c r="Q5" s="17" t="s">
        <v>715</v>
      </c>
      <c r="R5" s="17" t="s">
        <v>716</v>
      </c>
      <c r="S5" s="17" t="s">
        <v>717</v>
      </c>
      <c r="T5" s="17" t="s">
        <v>718</v>
      </c>
      <c r="U5" s="17" t="s">
        <v>719</v>
      </c>
      <c r="V5" s="17" t="s">
        <v>720</v>
      </c>
      <c r="W5" s="17" t="s">
        <v>721</v>
      </c>
      <c r="X5" s="17" t="s">
        <v>722</v>
      </c>
      <c r="Y5" s="15" t="s">
        <v>723</v>
      </c>
      <c r="Z5" s="9"/>
    </row>
    <row r="6" spans="1:26" s="12" customFormat="1" ht="103.5" customHeight="1" x14ac:dyDescent="0.25">
      <c r="A6" s="206"/>
      <c r="B6" s="206"/>
      <c r="C6" s="206"/>
      <c r="D6" s="206"/>
      <c r="E6" s="207">
        <f>IF(Music_and_Dance_Scheme_Form!$D$641 = "", "", Music_and_Dance_Scheme_Form!$D$641)</f>
        <v>0</v>
      </c>
      <c r="F6" s="207">
        <f>IF(Music_and_Dance_Scheme_Form!$D$644 = "", "", Music_and_Dance_Scheme_Form!$D$644)</f>
        <v>0</v>
      </c>
      <c r="G6" s="207">
        <f>IF(Music_and_Dance_Scheme_Form!$D$647 = "", "", Music_and_Dance_Scheme_Form!$D$647)</f>
        <v>0</v>
      </c>
      <c r="H6" s="207">
        <f>IF(Music_and_Dance_Scheme_Form!$D$649 = "", "", Music_and_Dance_Scheme_Form!$D$649)</f>
        <v>0</v>
      </c>
      <c r="I6" s="207">
        <f>IF(Music_and_Dance_Scheme_Form!$D$652 = "", "", Music_and_Dance_Scheme_Form!$D$652)</f>
        <v>0</v>
      </c>
      <c r="J6" s="207">
        <f>IF(Music_and_Dance_Scheme_Form!$D$654 = "", "", Music_and_Dance_Scheme_Form!$D$654)</f>
        <v>0</v>
      </c>
      <c r="K6" s="208">
        <f>IF(Music_and_Dance_Scheme_Form!$D$657 = "", "", Music_and_Dance_Scheme_Form!$D$657)</f>
        <v>0</v>
      </c>
      <c r="L6" s="207">
        <f>IF(Music_and_Dance_Scheme_Form!$F$641 = "", "", Music_and_Dance_Scheme_Form!$F$641)</f>
        <v>0</v>
      </c>
      <c r="M6" s="207">
        <f>IF(Music_and_Dance_Scheme_Form!$F$644 = "", "", Music_and_Dance_Scheme_Form!$F$644)</f>
        <v>0</v>
      </c>
      <c r="N6" s="207">
        <f>IF(Music_and_Dance_Scheme_Form!$F$647 = "", "", Music_and_Dance_Scheme_Form!$F$647)</f>
        <v>0</v>
      </c>
      <c r="O6" s="207">
        <f>IF(Music_and_Dance_Scheme_Form!$F$649 = "", "", Music_and_Dance_Scheme_Form!$F$649)</f>
        <v>0</v>
      </c>
      <c r="P6" s="207">
        <f>IF(Music_and_Dance_Scheme_Form!$F$652 = "", "", Music_and_Dance_Scheme_Form!$F$652)</f>
        <v>0</v>
      </c>
      <c r="Q6" s="207">
        <f>IF(Music_and_Dance_Scheme_Form!$F$654 = "", "", Music_and_Dance_Scheme_Form!$F$654)</f>
        <v>0</v>
      </c>
      <c r="R6" s="208">
        <f>IF(Music_and_Dance_Scheme_Form!$F$657 = "", "", Music_and_Dance_Scheme_Form!$F$657)</f>
        <v>0</v>
      </c>
      <c r="S6" s="207">
        <f>IF(Music_and_Dance_Scheme_Form!$H$641 = "", "", Music_and_Dance_Scheme_Form!$H$641)</f>
        <v>0</v>
      </c>
      <c r="T6" s="207">
        <f>IF(Music_and_Dance_Scheme_Form!$H$644 = "", "", Music_and_Dance_Scheme_Form!$H$644)</f>
        <v>0</v>
      </c>
      <c r="U6" s="207">
        <f>IF(Music_and_Dance_Scheme_Form!$H$647 = "", "", Music_and_Dance_Scheme_Form!$H$647)</f>
        <v>0</v>
      </c>
      <c r="V6" s="207">
        <f>IF(Music_and_Dance_Scheme_Form!$H$649 = "", "", Music_and_Dance_Scheme_Form!$H$649)</f>
        <v>0</v>
      </c>
      <c r="W6" s="207">
        <f>IF(Music_and_Dance_Scheme_Form!$H$652 = "", "", Music_and_Dance_Scheme_Form!$H$652)</f>
        <v>0</v>
      </c>
      <c r="X6" s="207">
        <f>IF(Music_and_Dance_Scheme_Form!$H$654 = "", "", Music_and_Dance_Scheme_Form!$H$654)</f>
        <v>0</v>
      </c>
      <c r="Y6" s="208">
        <f>IF(Music_and_Dance_Scheme_Form!$H$657 = "", "", Music_and_Dance_Scheme_Form!$H$657)</f>
        <v>0</v>
      </c>
      <c r="Z6" s="9"/>
    </row>
    <row r="7" spans="1:26" s="12" customFormat="1" hidden="1" x14ac:dyDescent="0.25">
      <c r="Z7" s="9"/>
    </row>
    <row r="8" spans="1:26" s="12" customFormat="1" hidden="1" x14ac:dyDescent="0.25">
      <c r="Z8" s="9"/>
    </row>
    <row r="9" spans="1:26" s="12" customFormat="1" hidden="1" x14ac:dyDescent="0.25">
      <c r="Z9" s="9"/>
    </row>
    <row r="10" spans="1:26" s="12" customFormat="1" hidden="1" x14ac:dyDescent="0.25">
      <c r="Z10" s="9"/>
    </row>
    <row r="11" spans="1:26" s="12" customFormat="1" hidden="1" x14ac:dyDescent="0.25">
      <c r="Z11" s="9"/>
    </row>
    <row r="12" spans="1:26" s="12" customFormat="1" hidden="1" x14ac:dyDescent="0.25">
      <c r="Z12" s="9"/>
    </row>
    <row r="13" spans="1:26" s="12" customFormat="1" hidden="1" x14ac:dyDescent="0.25">
      <c r="Z13" s="9"/>
    </row>
    <row r="14" spans="1:26" s="12" customFormat="1" hidden="1" x14ac:dyDescent="0.25">
      <c r="Z14" s="9"/>
    </row>
    <row r="15" spans="1:26" s="12" customFormat="1" hidden="1" x14ac:dyDescent="0.25">
      <c r="Z15" s="9"/>
    </row>
    <row r="16" spans="1:26" s="12" customFormat="1" hidden="1" x14ac:dyDescent="0.25">
      <c r="Z16" s="9"/>
    </row>
    <row r="17" spans="1:26" customFormat="1" hidden="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9"/>
    </row>
  </sheetData>
  <autoFilter ref="A5:Y5" xr:uid="{11303A40-10C5-4519-B352-ADB83F37B9F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48BC-7519-49C8-B6FB-672B83E87320}">
  <sheetPr codeName="Sheet4">
    <tabColor rgb="FF183860"/>
  </sheetPr>
  <dimension ref="A1:AP509"/>
  <sheetViews>
    <sheetView workbookViewId="0"/>
  </sheetViews>
  <sheetFormatPr defaultColWidth="0" defaultRowHeight="15" zeroHeight="1" x14ac:dyDescent="0.25"/>
  <cols>
    <col min="1" max="1" width="9.5703125" customWidth="1"/>
    <col min="2" max="4" width="13.5703125" customWidth="1"/>
    <col min="5" max="6" width="18.5703125" customWidth="1"/>
    <col min="7" max="7" width="20.7109375" customWidth="1"/>
    <col min="8" max="22" width="18.5703125" customWidth="1"/>
    <col min="23" max="23" width="25.5703125" customWidth="1"/>
    <col min="24" max="37" width="18.5703125" customWidth="1"/>
    <col min="38" max="42" width="20.5703125" style="1" hidden="1" customWidth="1"/>
    <col min="43" max="16384" width="8.7109375" style="1" hidden="1"/>
  </cols>
  <sheetData>
    <row r="1" spans="1:37" s="9" customFormat="1" ht="24.95" customHeight="1" x14ac:dyDescent="0.2">
      <c r="A1" s="194"/>
      <c r="B1" s="195" t="s">
        <v>676</v>
      </c>
      <c r="C1" s="196"/>
      <c r="D1" s="196"/>
      <c r="E1" s="197" t="s">
        <v>724</v>
      </c>
      <c r="F1" s="14"/>
      <c r="G1" s="14"/>
      <c r="H1" s="14"/>
      <c r="I1" s="14"/>
      <c r="J1" s="14"/>
      <c r="K1" s="14"/>
      <c r="L1" s="14"/>
      <c r="M1" s="14"/>
      <c r="N1" s="14"/>
      <c r="O1" s="14"/>
      <c r="P1" s="14"/>
      <c r="Q1" s="14"/>
      <c r="R1" s="14"/>
      <c r="S1" s="14"/>
      <c r="T1" s="14"/>
      <c r="U1" s="14"/>
      <c r="V1" s="14"/>
      <c r="W1" s="14"/>
      <c r="X1" s="14"/>
      <c r="Y1" s="14"/>
      <c r="Z1" s="14"/>
      <c r="AA1" s="14"/>
      <c r="AB1" s="14"/>
      <c r="AC1" s="195" t="s">
        <v>725</v>
      </c>
      <c r="AD1" s="196"/>
      <c r="AE1" s="196"/>
      <c r="AF1" s="196"/>
      <c r="AG1" s="196"/>
      <c r="AH1" s="196"/>
      <c r="AI1" s="196"/>
      <c r="AJ1" s="196"/>
      <c r="AK1" s="196"/>
    </row>
    <row r="2" spans="1:37" s="9" customFormat="1" ht="20.100000000000001" customHeight="1" x14ac:dyDescent="0.2">
      <c r="A2" s="3" t="s">
        <v>54</v>
      </c>
      <c r="B2" s="199" t="s">
        <v>55</v>
      </c>
      <c r="C2" s="199" t="s">
        <v>55</v>
      </c>
      <c r="D2" s="199" t="s">
        <v>55</v>
      </c>
      <c r="E2" s="2" t="s">
        <v>55</v>
      </c>
      <c r="F2" s="2" t="s">
        <v>56</v>
      </c>
      <c r="G2" s="2" t="s">
        <v>57</v>
      </c>
      <c r="H2" s="2" t="s">
        <v>31</v>
      </c>
      <c r="I2" s="2" t="s">
        <v>58</v>
      </c>
      <c r="J2" s="2" t="s">
        <v>59</v>
      </c>
      <c r="K2" s="2" t="s">
        <v>60</v>
      </c>
      <c r="L2" s="2"/>
      <c r="M2" s="2" t="s">
        <v>55</v>
      </c>
      <c r="N2" s="2" t="s">
        <v>56</v>
      </c>
      <c r="O2" s="2" t="s">
        <v>57</v>
      </c>
      <c r="P2" s="2" t="s">
        <v>31</v>
      </c>
      <c r="Q2" s="2" t="s">
        <v>58</v>
      </c>
      <c r="R2" s="2" t="s">
        <v>59</v>
      </c>
      <c r="S2" s="2" t="s">
        <v>60</v>
      </c>
      <c r="T2" s="2"/>
      <c r="U2" s="2" t="s">
        <v>55</v>
      </c>
      <c r="V2" s="2" t="s">
        <v>56</v>
      </c>
      <c r="W2" s="2" t="s">
        <v>57</v>
      </c>
      <c r="X2" s="2" t="s">
        <v>31</v>
      </c>
      <c r="Y2" s="2" t="s">
        <v>58</v>
      </c>
      <c r="Z2" s="2" t="s">
        <v>59</v>
      </c>
      <c r="AA2" s="2" t="s">
        <v>60</v>
      </c>
      <c r="AB2" s="2"/>
      <c r="AC2" s="199" t="s">
        <v>55</v>
      </c>
      <c r="AD2" s="199" t="s">
        <v>56</v>
      </c>
      <c r="AE2" s="199"/>
      <c r="AF2" s="199" t="s">
        <v>55</v>
      </c>
      <c r="AG2" s="199" t="s">
        <v>56</v>
      </c>
      <c r="AH2" s="199"/>
      <c r="AI2" s="199" t="s">
        <v>55</v>
      </c>
      <c r="AJ2" s="199" t="s">
        <v>56</v>
      </c>
      <c r="AK2" s="199"/>
    </row>
    <row r="3" spans="1:37" s="9" customFormat="1" ht="24.75" customHeight="1" x14ac:dyDescent="0.2">
      <c r="A3" s="200"/>
      <c r="B3" s="201"/>
      <c r="C3" s="201"/>
      <c r="D3" s="201"/>
      <c r="E3" s="202"/>
      <c r="F3" s="202"/>
      <c r="G3" s="202"/>
      <c r="H3" s="202"/>
      <c r="I3" s="202"/>
      <c r="J3" s="202"/>
      <c r="K3" s="202"/>
      <c r="L3" s="202"/>
      <c r="M3" s="202"/>
      <c r="N3" s="202"/>
      <c r="O3" s="202"/>
      <c r="P3" s="202"/>
      <c r="Q3" s="202"/>
      <c r="R3" s="202"/>
      <c r="S3" s="202"/>
      <c r="T3" s="202"/>
      <c r="U3" s="202"/>
      <c r="V3" s="202"/>
      <c r="W3" s="202"/>
      <c r="X3" s="202"/>
      <c r="Y3" s="202"/>
      <c r="Z3" s="202"/>
      <c r="AA3" s="202"/>
      <c r="AB3" s="202"/>
      <c r="AC3" s="201"/>
      <c r="AD3" s="201"/>
      <c r="AE3" s="201"/>
      <c r="AF3" s="201"/>
      <c r="AG3" s="201"/>
      <c r="AH3" s="201"/>
      <c r="AI3" s="201"/>
      <c r="AJ3" s="201"/>
      <c r="AK3" s="201"/>
    </row>
    <row r="4" spans="1:37" s="9" customFormat="1" ht="99.95" customHeight="1" x14ac:dyDescent="0.2">
      <c r="A4" s="203" t="s">
        <v>74</v>
      </c>
      <c r="B4" s="204" t="s">
        <v>75</v>
      </c>
      <c r="C4" s="204" t="s">
        <v>76</v>
      </c>
      <c r="D4" s="204" t="s">
        <v>77</v>
      </c>
      <c r="E4" s="203" t="s">
        <v>726</v>
      </c>
      <c r="F4" s="203" t="s">
        <v>727</v>
      </c>
      <c r="G4" s="203" t="s">
        <v>728</v>
      </c>
      <c r="H4" s="203" t="s">
        <v>729</v>
      </c>
      <c r="I4" s="203" t="s">
        <v>730</v>
      </c>
      <c r="J4" s="203" t="s">
        <v>731</v>
      </c>
      <c r="K4" s="203" t="s">
        <v>732</v>
      </c>
      <c r="L4" s="203" t="s">
        <v>733</v>
      </c>
      <c r="M4" s="203" t="s">
        <v>734</v>
      </c>
      <c r="N4" s="203" t="s">
        <v>735</v>
      </c>
      <c r="O4" s="203" t="s">
        <v>736</v>
      </c>
      <c r="P4" s="203" t="s">
        <v>737</v>
      </c>
      <c r="Q4" s="203" t="s">
        <v>738</v>
      </c>
      <c r="R4" s="203" t="s">
        <v>739</v>
      </c>
      <c r="S4" s="203" t="s">
        <v>740</v>
      </c>
      <c r="T4" s="203" t="s">
        <v>741</v>
      </c>
      <c r="U4" s="203" t="s">
        <v>742</v>
      </c>
      <c r="V4" s="203" t="s">
        <v>743</v>
      </c>
      <c r="W4" s="203" t="s">
        <v>744</v>
      </c>
      <c r="X4" s="203" t="s">
        <v>745</v>
      </c>
      <c r="Y4" s="203" t="s">
        <v>746</v>
      </c>
      <c r="Z4" s="203" t="s">
        <v>747</v>
      </c>
      <c r="AA4" s="203" t="s">
        <v>748</v>
      </c>
      <c r="AB4" s="203" t="s">
        <v>749</v>
      </c>
      <c r="AC4" s="204" t="s">
        <v>750</v>
      </c>
      <c r="AD4" s="204" t="s">
        <v>751</v>
      </c>
      <c r="AE4" s="204" t="s">
        <v>752</v>
      </c>
      <c r="AF4" s="204" t="s">
        <v>753</v>
      </c>
      <c r="AG4" s="204" t="s">
        <v>754</v>
      </c>
      <c r="AH4" s="204" t="s">
        <v>755</v>
      </c>
      <c r="AI4" s="204" t="s">
        <v>756</v>
      </c>
      <c r="AJ4" s="204" t="s">
        <v>757</v>
      </c>
      <c r="AK4" s="204" t="s">
        <v>758</v>
      </c>
    </row>
    <row r="5" spans="1:37" s="9" customFormat="1" ht="14.1" customHeight="1" x14ac:dyDescent="0.2">
      <c r="A5" s="16" t="s">
        <v>759</v>
      </c>
      <c r="B5" s="205" t="s">
        <v>760</v>
      </c>
      <c r="C5" s="205" t="s">
        <v>761</v>
      </c>
      <c r="D5" s="205" t="s">
        <v>762</v>
      </c>
      <c r="E5" s="17" t="s">
        <v>763</v>
      </c>
      <c r="F5" s="17" t="s">
        <v>764</v>
      </c>
      <c r="G5" s="17" t="s">
        <v>765</v>
      </c>
      <c r="H5" s="17" t="s">
        <v>766</v>
      </c>
      <c r="I5" s="17" t="s">
        <v>767</v>
      </c>
      <c r="J5" s="17" t="s">
        <v>768</v>
      </c>
      <c r="K5" s="17" t="s">
        <v>769</v>
      </c>
      <c r="L5" s="17" t="s">
        <v>770</v>
      </c>
      <c r="M5" s="17" t="s">
        <v>771</v>
      </c>
      <c r="N5" s="17" t="s">
        <v>772</v>
      </c>
      <c r="O5" s="17" t="s">
        <v>773</v>
      </c>
      <c r="P5" s="17" t="s">
        <v>774</v>
      </c>
      <c r="Q5" s="17" t="s">
        <v>775</v>
      </c>
      <c r="R5" s="17" t="s">
        <v>776</v>
      </c>
      <c r="S5" s="17" t="s">
        <v>777</v>
      </c>
      <c r="T5" s="17" t="s">
        <v>778</v>
      </c>
      <c r="U5" s="17" t="s">
        <v>779</v>
      </c>
      <c r="V5" s="17" t="s">
        <v>780</v>
      </c>
      <c r="W5" s="17" t="s">
        <v>781</v>
      </c>
      <c r="X5" s="17" t="s">
        <v>782</v>
      </c>
      <c r="Y5" s="17" t="s">
        <v>783</v>
      </c>
      <c r="Z5" s="17" t="s">
        <v>784</v>
      </c>
      <c r="AA5" s="17" t="s">
        <v>785</v>
      </c>
      <c r="AB5" s="17" t="s">
        <v>786</v>
      </c>
      <c r="AC5" s="205" t="s">
        <v>787</v>
      </c>
      <c r="AD5" s="205" t="s">
        <v>788</v>
      </c>
      <c r="AE5" s="205" t="s">
        <v>789</v>
      </c>
      <c r="AF5" s="205" t="s">
        <v>790</v>
      </c>
      <c r="AG5" s="205" t="s">
        <v>791</v>
      </c>
      <c r="AH5" s="205" t="s">
        <v>792</v>
      </c>
      <c r="AI5" s="205" t="s">
        <v>793</v>
      </c>
      <c r="AJ5" s="205" t="s">
        <v>794</v>
      </c>
      <c r="AK5" s="209" t="s">
        <v>795</v>
      </c>
    </row>
    <row r="6" spans="1:37" s="9" customFormat="1" ht="81.75" customHeight="1" x14ac:dyDescent="0.2">
      <c r="A6" s="206"/>
      <c r="B6" s="206"/>
      <c r="C6" s="206"/>
      <c r="D6" s="206"/>
      <c r="E6" s="207">
        <f>IF(Music_and_Dance_Scheme_Form!$D$664 = "", "", Music_and_Dance_Scheme_Form!$D$664)</f>
        <v>0</v>
      </c>
      <c r="F6" s="207">
        <f>IF(Music_and_Dance_Scheme_Form!$D$666 = "", "", Music_and_Dance_Scheme_Form!$D$666)</f>
        <v>0</v>
      </c>
      <c r="G6" s="207">
        <f>IF(Music_and_Dance_Scheme_Form!$D$668 = "", "", Music_and_Dance_Scheme_Form!$D$668)</f>
        <v>0</v>
      </c>
      <c r="H6" s="207">
        <f>IF(Music_and_Dance_Scheme_Form!$D$673 = "", "", Music_and_Dance_Scheme_Form!$D$673)</f>
        <v>0</v>
      </c>
      <c r="I6" s="207">
        <f>IF(Music_and_Dance_Scheme_Form!$D$676 = "", "", Music_and_Dance_Scheme_Form!$D$676)</f>
        <v>0</v>
      </c>
      <c r="J6" s="207">
        <f>IF(Music_and_Dance_Scheme_Form!$D$679 = "", "", Music_and_Dance_Scheme_Form!$D$679)</f>
        <v>0</v>
      </c>
      <c r="K6" s="207">
        <f>IF(Music_and_Dance_Scheme_Form!$D$682 = "", "", Music_and_Dance_Scheme_Form!$D$682)</f>
        <v>0</v>
      </c>
      <c r="L6" s="208">
        <f>IF(Music_and_Dance_Scheme_Form!$D$684 = "", "", Music_and_Dance_Scheme_Form!$D$684)</f>
        <v>0</v>
      </c>
      <c r="M6" s="207">
        <f>IF(Music_and_Dance_Scheme_Form!$F$664 = "", "", Music_and_Dance_Scheme_Form!$F$664)</f>
        <v>0</v>
      </c>
      <c r="N6" s="207">
        <f>IF(Music_and_Dance_Scheme_Form!$F$666 = "", "", Music_and_Dance_Scheme_Form!$F$666)</f>
        <v>0</v>
      </c>
      <c r="O6" s="207">
        <f>IF(Music_and_Dance_Scheme_Form!$F$668 = "", "", Music_and_Dance_Scheme_Form!$F$668)</f>
        <v>0</v>
      </c>
      <c r="P6" s="207">
        <f>IF(Music_and_Dance_Scheme_Form!$F$673 = "", "", Music_and_Dance_Scheme_Form!$F$673)</f>
        <v>0</v>
      </c>
      <c r="Q6" s="207">
        <f>IF(Music_and_Dance_Scheme_Form!$F$676 = "", "", Music_and_Dance_Scheme_Form!$F$676)</f>
        <v>0</v>
      </c>
      <c r="R6" s="207">
        <f>IF(Music_and_Dance_Scheme_Form!$F$679 = "", "", Music_and_Dance_Scheme_Form!$F$679)</f>
        <v>0</v>
      </c>
      <c r="S6" s="207">
        <f>IF(Music_and_Dance_Scheme_Form!$F$682 = "", "", Music_and_Dance_Scheme_Form!$F$682)</f>
        <v>0</v>
      </c>
      <c r="T6" s="208">
        <f>IF(Music_and_Dance_Scheme_Form!$F$684 = "", "", Music_and_Dance_Scheme_Form!$F$684)</f>
        <v>0</v>
      </c>
      <c r="U6" s="208">
        <f>IF(Music_and_Dance_Scheme_Form!$H$664 = "", "", Music_and_Dance_Scheme_Form!$H$664)</f>
        <v>0</v>
      </c>
      <c r="V6" s="208">
        <f>IF(Music_and_Dance_Scheme_Form!$H$666 = "", "", Music_and_Dance_Scheme_Form!$H$666)</f>
        <v>0</v>
      </c>
      <c r="W6" s="208">
        <f>IF(Music_and_Dance_Scheme_Form!$H$668 = "", "", Music_and_Dance_Scheme_Form!$H$668)</f>
        <v>0</v>
      </c>
      <c r="X6" s="208">
        <f>IF(Music_and_Dance_Scheme_Form!$H$673 = "", "", Music_and_Dance_Scheme_Form!$H$673)</f>
        <v>0</v>
      </c>
      <c r="Y6" s="208">
        <f>IF(Music_and_Dance_Scheme_Form!$H$676 = "", "", Music_and_Dance_Scheme_Form!$H$676)</f>
        <v>0</v>
      </c>
      <c r="Z6" s="208">
        <f>IF(Music_and_Dance_Scheme_Form!$H$679 = "", "", Music_and_Dance_Scheme_Form!$H$679)</f>
        <v>0</v>
      </c>
      <c r="AA6" s="208">
        <f>IF(Music_and_Dance_Scheme_Form!$H$682 = "", "", Music_and_Dance_Scheme_Form!$H$682)</f>
        <v>0</v>
      </c>
      <c r="AB6" s="208">
        <f>IF(Music_and_Dance_Scheme_Form!$H$684 = "", "", Music_and_Dance_Scheme_Form!$H$684)</f>
        <v>0</v>
      </c>
      <c r="AC6" s="207">
        <f>IF(Music_and_Dance_Scheme_Form!$D$691 = "", "", Music_and_Dance_Scheme_Form!$D$691)</f>
        <v>0</v>
      </c>
      <c r="AD6" s="207">
        <f>IF(Music_and_Dance_Scheme_Form!$D$693 = "", "", Music_and_Dance_Scheme_Form!$D$693)</f>
        <v>0</v>
      </c>
      <c r="AE6" s="208">
        <f>IF(Music_and_Dance_Scheme_Form!$D$695 = "", "", Music_and_Dance_Scheme_Form!$D$695)</f>
        <v>0</v>
      </c>
      <c r="AF6" s="207">
        <f>IF(Music_and_Dance_Scheme_Form!$F$691 = "", "", Music_and_Dance_Scheme_Form!$F$691)</f>
        <v>0</v>
      </c>
      <c r="AG6" s="207">
        <f>IF(Music_and_Dance_Scheme_Form!$F$693 = "", "", Music_and_Dance_Scheme_Form!$F$693)</f>
        <v>0</v>
      </c>
      <c r="AH6" s="208">
        <f>IF(Music_and_Dance_Scheme_Form!$F$695 = "", "", Music_and_Dance_Scheme_Form!$F$695)</f>
        <v>0</v>
      </c>
      <c r="AI6" s="208">
        <f>IF(Music_and_Dance_Scheme_Form!$H$691 = "", "", Music_and_Dance_Scheme_Form!$H$691)</f>
        <v>0</v>
      </c>
      <c r="AJ6" s="208">
        <f>IF(Music_and_Dance_Scheme_Form!$H$693 = "", "", Music_and_Dance_Scheme_Form!$H$693)</f>
        <v>0</v>
      </c>
      <c r="AK6" s="208">
        <f>IF(Music_and_Dance_Scheme_Form!$H$695 = "", "", Music_and_Dance_Scheme_Form!$H$695)</f>
        <v>0</v>
      </c>
    </row>
    <row r="7" spans="1:37" s="9" customFormat="1" ht="81.75" hidden="1" customHeight="1" x14ac:dyDescent="0.2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1:37" s="9" customFormat="1" ht="81.75" hidden="1" customHeight="1" x14ac:dyDescent="0.2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9" customFormat="1" ht="81.75" hidden="1" customHeight="1" x14ac:dyDescent="0.2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row>
    <row r="10" spans="1:37" s="9" customFormat="1" ht="81.75" hidden="1"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s="9" customFormat="1" ht="81.75" hidden="1" customHeight="1" x14ac:dyDescent="0.2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s="9" customFormat="1" ht="81.75" hidden="1" customHeight="1" x14ac:dyDescent="0.2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s="9" customFormat="1" ht="81.75" hidden="1" customHeight="1" x14ac:dyDescent="0.2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9" customFormat="1" ht="81.75" hidden="1" customHeight="1" x14ac:dyDescent="0.2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s="9" customFormat="1" ht="81.75" hidden="1" customHeight="1" x14ac:dyDescent="0.2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s="9" customFormat="1" ht="81.75" hidden="1" customHeight="1" x14ac:dyDescent="0.2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s="9" customFormat="1" ht="81.75" hidden="1"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81.75" hidden="1" customHeight="1" x14ac:dyDescent="0.25"/>
    <row r="19" spans="1:37" ht="81.75" hidden="1" customHeight="1" x14ac:dyDescent="0.25"/>
    <row r="20" spans="1:37" ht="81.75" hidden="1" customHeight="1" x14ac:dyDescent="0.25"/>
    <row r="21" spans="1:37" ht="81.75" hidden="1" customHeight="1" x14ac:dyDescent="0.25"/>
    <row r="22" spans="1:37" ht="81.75" hidden="1" customHeight="1" x14ac:dyDescent="0.25"/>
    <row r="23" spans="1:37" ht="81.75" hidden="1" customHeight="1" x14ac:dyDescent="0.25"/>
    <row r="24" spans="1:37" ht="81.75" hidden="1" customHeight="1" x14ac:dyDescent="0.25"/>
    <row r="25" spans="1:37" ht="81.75" hidden="1" customHeight="1" x14ac:dyDescent="0.25"/>
    <row r="26" spans="1:37" ht="81.75" hidden="1" customHeight="1" x14ac:dyDescent="0.25"/>
    <row r="27" spans="1:37" ht="81.75" hidden="1" customHeight="1" x14ac:dyDescent="0.25"/>
    <row r="28" spans="1:37" ht="81.75" hidden="1" customHeight="1" x14ac:dyDescent="0.25"/>
    <row r="29" spans="1:37" ht="81.75" hidden="1" customHeight="1" x14ac:dyDescent="0.25"/>
    <row r="30" spans="1:37" ht="81.75" hidden="1" customHeight="1" x14ac:dyDescent="0.25"/>
    <row r="31" spans="1:37" ht="81.75" hidden="1" customHeight="1" x14ac:dyDescent="0.25"/>
    <row r="32" spans="1:37" ht="81.75" hidden="1" customHeight="1" x14ac:dyDescent="0.25"/>
    <row r="33" ht="81.75" hidden="1" customHeight="1" x14ac:dyDescent="0.25"/>
    <row r="34" ht="81.75" hidden="1" customHeight="1" x14ac:dyDescent="0.25"/>
    <row r="35" ht="81.75" hidden="1" customHeight="1" x14ac:dyDescent="0.25"/>
    <row r="36" ht="81.75" hidden="1" customHeight="1" x14ac:dyDescent="0.25"/>
    <row r="37" ht="81.75" hidden="1" customHeight="1" x14ac:dyDescent="0.25"/>
    <row r="38" ht="81.75" hidden="1" customHeight="1" x14ac:dyDescent="0.25"/>
    <row r="39" ht="81.75" hidden="1" customHeight="1" x14ac:dyDescent="0.25"/>
    <row r="40" ht="81.75" hidden="1" customHeight="1" x14ac:dyDescent="0.25"/>
    <row r="41" ht="81.75" hidden="1" customHeight="1" x14ac:dyDescent="0.25"/>
    <row r="42" ht="81.75" hidden="1" customHeight="1" x14ac:dyDescent="0.25"/>
    <row r="43" ht="81.75" hidden="1" customHeight="1" x14ac:dyDescent="0.25"/>
    <row r="44" ht="81.75" hidden="1" customHeight="1" x14ac:dyDescent="0.25"/>
    <row r="45" ht="81.75" hidden="1" customHeight="1" x14ac:dyDescent="0.25"/>
    <row r="46" ht="81.75" hidden="1" customHeight="1" x14ac:dyDescent="0.25"/>
    <row r="47" ht="81.75" hidden="1" customHeight="1" x14ac:dyDescent="0.25"/>
    <row r="48" ht="81.75" hidden="1" customHeight="1" x14ac:dyDescent="0.25"/>
    <row r="49" ht="81.75" hidden="1" customHeight="1" x14ac:dyDescent="0.25"/>
    <row r="50" ht="81.75" hidden="1" customHeight="1" x14ac:dyDescent="0.25"/>
    <row r="51" ht="81.75" hidden="1" customHeight="1" x14ac:dyDescent="0.25"/>
    <row r="52" ht="81.75" hidden="1" customHeight="1" x14ac:dyDescent="0.25"/>
    <row r="53" ht="81.75" hidden="1" customHeight="1" x14ac:dyDescent="0.25"/>
    <row r="54" ht="81.75" hidden="1" customHeight="1" x14ac:dyDescent="0.25"/>
    <row r="55" ht="81.75" hidden="1" customHeight="1" x14ac:dyDescent="0.25"/>
    <row r="56" ht="81.75" hidden="1" customHeight="1" x14ac:dyDescent="0.25"/>
    <row r="57" ht="81.75" hidden="1" customHeight="1" x14ac:dyDescent="0.25"/>
    <row r="58" ht="81.75" hidden="1" customHeight="1" x14ac:dyDescent="0.25"/>
    <row r="59" ht="81.75" hidden="1" customHeight="1" x14ac:dyDescent="0.25"/>
    <row r="60" ht="81.75" hidden="1" customHeight="1" x14ac:dyDescent="0.25"/>
    <row r="61" ht="81.75" hidden="1" customHeight="1" x14ac:dyDescent="0.25"/>
    <row r="62" ht="81.75" hidden="1" customHeight="1" x14ac:dyDescent="0.25"/>
    <row r="63" ht="81.75" hidden="1" customHeight="1" x14ac:dyDescent="0.25"/>
    <row r="64" ht="81.75" hidden="1" customHeight="1" x14ac:dyDescent="0.25"/>
    <row r="65" ht="81.75" hidden="1" customHeight="1" x14ac:dyDescent="0.25"/>
    <row r="66" ht="81.75" hidden="1" customHeight="1" x14ac:dyDescent="0.25"/>
    <row r="67" ht="81.75" hidden="1" customHeight="1" x14ac:dyDescent="0.25"/>
    <row r="68" ht="81.75" hidden="1" customHeight="1" x14ac:dyDescent="0.25"/>
    <row r="69" ht="81.75" hidden="1" customHeight="1" x14ac:dyDescent="0.25"/>
    <row r="70" ht="81.75" hidden="1" customHeight="1" x14ac:dyDescent="0.25"/>
    <row r="71" ht="81.75" hidden="1" customHeight="1" x14ac:dyDescent="0.25"/>
    <row r="72" ht="81.75" hidden="1" customHeight="1" x14ac:dyDescent="0.25"/>
    <row r="73" ht="81.75" hidden="1" customHeight="1" x14ac:dyDescent="0.25"/>
    <row r="74" ht="81.75" hidden="1" customHeight="1" x14ac:dyDescent="0.25"/>
    <row r="75" ht="81.75" hidden="1" customHeight="1" x14ac:dyDescent="0.25"/>
    <row r="76" ht="81.75" hidden="1" customHeight="1" x14ac:dyDescent="0.25"/>
    <row r="77" ht="81.75" hidden="1" customHeight="1" x14ac:dyDescent="0.25"/>
    <row r="78" ht="81.75" hidden="1" customHeight="1" x14ac:dyDescent="0.25"/>
    <row r="79" ht="81.75" hidden="1" customHeight="1" x14ac:dyDescent="0.25"/>
    <row r="80" ht="81.75" hidden="1" customHeight="1" x14ac:dyDescent="0.25"/>
    <row r="81" ht="81.75" hidden="1" customHeight="1" x14ac:dyDescent="0.25"/>
    <row r="82" ht="81.75" hidden="1" customHeight="1" x14ac:dyDescent="0.25"/>
    <row r="83" ht="81.75" hidden="1" customHeight="1" x14ac:dyDescent="0.25"/>
    <row r="84" ht="81.75" hidden="1" customHeight="1" x14ac:dyDescent="0.25"/>
    <row r="85" ht="81.75" hidden="1" customHeight="1" x14ac:dyDescent="0.25"/>
    <row r="86" ht="81.75" hidden="1" customHeight="1" x14ac:dyDescent="0.25"/>
    <row r="87" ht="81.75" hidden="1" customHeight="1" x14ac:dyDescent="0.25"/>
    <row r="88" ht="81.75" hidden="1" customHeight="1" x14ac:dyDescent="0.25"/>
    <row r="89" ht="81.75" hidden="1" customHeight="1" x14ac:dyDescent="0.25"/>
    <row r="90" ht="81.75" hidden="1" customHeight="1" x14ac:dyDescent="0.25"/>
    <row r="91" ht="81.75" hidden="1" customHeight="1" x14ac:dyDescent="0.25"/>
    <row r="92" ht="81.75" hidden="1" customHeight="1" x14ac:dyDescent="0.25"/>
    <row r="93" ht="81.75" hidden="1" customHeight="1" x14ac:dyDescent="0.25"/>
    <row r="94" ht="81.75" hidden="1" customHeight="1" x14ac:dyDescent="0.25"/>
    <row r="95" ht="81.75" hidden="1" customHeight="1" x14ac:dyDescent="0.25"/>
    <row r="96" ht="81.75" hidden="1" customHeight="1" x14ac:dyDescent="0.25"/>
    <row r="97" ht="81.75" hidden="1" customHeight="1" x14ac:dyDescent="0.25"/>
    <row r="98" ht="81.75" hidden="1" customHeight="1" x14ac:dyDescent="0.25"/>
    <row r="99" ht="81.75" hidden="1" customHeight="1" x14ac:dyDescent="0.25"/>
    <row r="100" ht="81.75" hidden="1" customHeight="1" x14ac:dyDescent="0.25"/>
    <row r="101" ht="81.75" hidden="1" customHeight="1" x14ac:dyDescent="0.25"/>
    <row r="102" ht="81.75" hidden="1" customHeight="1" x14ac:dyDescent="0.25"/>
    <row r="103" ht="81.75" hidden="1" customHeight="1" x14ac:dyDescent="0.25"/>
    <row r="104" ht="81.75" hidden="1" customHeight="1" x14ac:dyDescent="0.25"/>
    <row r="105" ht="81.75" hidden="1" customHeight="1" x14ac:dyDescent="0.25"/>
    <row r="106" ht="81.75" hidden="1" customHeight="1" x14ac:dyDescent="0.25"/>
    <row r="107" ht="81.75" hidden="1" customHeight="1" x14ac:dyDescent="0.25"/>
    <row r="108" ht="81.75" hidden="1" customHeight="1" x14ac:dyDescent="0.25"/>
    <row r="109" ht="81.75" hidden="1" customHeight="1" x14ac:dyDescent="0.25"/>
    <row r="110" ht="81.75" hidden="1" customHeight="1" x14ac:dyDescent="0.25"/>
    <row r="111" ht="81.75" hidden="1" customHeight="1" x14ac:dyDescent="0.25"/>
    <row r="112" ht="81.75" hidden="1" customHeight="1" x14ac:dyDescent="0.25"/>
    <row r="113" ht="81.75" hidden="1" customHeight="1" x14ac:dyDescent="0.25"/>
    <row r="114" ht="81.75" hidden="1" customHeight="1" x14ac:dyDescent="0.25"/>
    <row r="115" ht="81.75" hidden="1" customHeight="1" x14ac:dyDescent="0.25"/>
    <row r="116" ht="81.75" hidden="1" customHeight="1" x14ac:dyDescent="0.25"/>
    <row r="117" ht="81.75" hidden="1" customHeight="1" x14ac:dyDescent="0.25"/>
    <row r="118" ht="81.75" hidden="1" customHeight="1" x14ac:dyDescent="0.25"/>
    <row r="119" ht="81.75" hidden="1" customHeight="1" x14ac:dyDescent="0.25"/>
    <row r="120" ht="81.75" hidden="1" customHeight="1" x14ac:dyDescent="0.25"/>
    <row r="121" ht="81.75" hidden="1" customHeight="1" x14ac:dyDescent="0.25"/>
    <row r="122" ht="81.75" hidden="1" customHeight="1" x14ac:dyDescent="0.25"/>
    <row r="123" ht="81.75" hidden="1" customHeight="1" x14ac:dyDescent="0.25"/>
    <row r="124" ht="81.75" hidden="1" customHeight="1" x14ac:dyDescent="0.25"/>
    <row r="125" ht="81.75" hidden="1" customHeight="1" x14ac:dyDescent="0.25"/>
    <row r="126" ht="81.75" hidden="1" customHeight="1" x14ac:dyDescent="0.25"/>
    <row r="127" ht="81.75" hidden="1" customHeight="1" x14ac:dyDescent="0.25"/>
    <row r="128" ht="81.75" hidden="1" customHeight="1" x14ac:dyDescent="0.25"/>
    <row r="129" ht="81.75" hidden="1" customHeight="1" x14ac:dyDescent="0.25"/>
    <row r="130" ht="81.75" hidden="1" customHeight="1" x14ac:dyDescent="0.25"/>
    <row r="131" ht="81.75" hidden="1" customHeight="1" x14ac:dyDescent="0.25"/>
    <row r="132" ht="81.75" hidden="1" customHeight="1" x14ac:dyDescent="0.25"/>
    <row r="133" ht="81.75" hidden="1" customHeight="1" x14ac:dyDescent="0.25"/>
    <row r="134" ht="81.75" hidden="1" customHeight="1" x14ac:dyDescent="0.25"/>
    <row r="135" ht="81.75" hidden="1" customHeight="1" x14ac:dyDescent="0.25"/>
    <row r="136" ht="81.75" hidden="1" customHeight="1" x14ac:dyDescent="0.25"/>
    <row r="137" ht="81.75" hidden="1" customHeight="1" x14ac:dyDescent="0.25"/>
    <row r="138" ht="81.75" hidden="1" customHeight="1" x14ac:dyDescent="0.25"/>
    <row r="139" ht="81.75" hidden="1" customHeight="1" x14ac:dyDescent="0.25"/>
    <row r="140" ht="81.75" hidden="1" customHeight="1" x14ac:dyDescent="0.25"/>
    <row r="141" ht="81.75" hidden="1" customHeight="1" x14ac:dyDescent="0.25"/>
    <row r="142" ht="81.75" hidden="1" customHeight="1" x14ac:dyDescent="0.25"/>
    <row r="143" ht="81.75" hidden="1" customHeight="1" x14ac:dyDescent="0.25"/>
    <row r="144" ht="81.75" hidden="1" customHeight="1" x14ac:dyDescent="0.25"/>
    <row r="145" ht="81.75" hidden="1" customHeight="1" x14ac:dyDescent="0.25"/>
    <row r="146" ht="81.75" hidden="1" customHeight="1" x14ac:dyDescent="0.25"/>
    <row r="147" ht="81.75" hidden="1" customHeight="1" x14ac:dyDescent="0.25"/>
    <row r="148" ht="81.75" hidden="1" customHeight="1" x14ac:dyDescent="0.25"/>
    <row r="149" ht="81.75" hidden="1" customHeight="1" x14ac:dyDescent="0.25"/>
    <row r="150" ht="81.75" hidden="1" customHeight="1" x14ac:dyDescent="0.25"/>
    <row r="151" ht="81.75" hidden="1" customHeight="1" x14ac:dyDescent="0.25"/>
    <row r="152" ht="81.75" hidden="1" customHeight="1" x14ac:dyDescent="0.25"/>
    <row r="153" ht="81.75" hidden="1" customHeight="1" x14ac:dyDescent="0.25"/>
    <row r="154" ht="81.75" hidden="1" customHeight="1" x14ac:dyDescent="0.25"/>
    <row r="155" ht="81.75" hidden="1" customHeight="1" x14ac:dyDescent="0.25"/>
    <row r="156" ht="81.75" hidden="1" customHeight="1" x14ac:dyDescent="0.25"/>
    <row r="157" ht="81.75" hidden="1" customHeight="1" x14ac:dyDescent="0.25"/>
    <row r="158" ht="81.75" hidden="1" customHeight="1" x14ac:dyDescent="0.25"/>
    <row r="159" ht="81.75" hidden="1" customHeight="1" x14ac:dyDescent="0.25"/>
    <row r="160" ht="81.75" hidden="1" customHeight="1" x14ac:dyDescent="0.25"/>
    <row r="161" ht="81.75" hidden="1" customHeight="1" x14ac:dyDescent="0.25"/>
    <row r="162" ht="81.75" hidden="1" customHeight="1" x14ac:dyDescent="0.25"/>
    <row r="163" ht="81.75" hidden="1" customHeight="1" x14ac:dyDescent="0.25"/>
    <row r="164" ht="81.75" hidden="1" customHeight="1" x14ac:dyDescent="0.25"/>
    <row r="165" ht="81.75" hidden="1" customHeight="1" x14ac:dyDescent="0.25"/>
    <row r="166" ht="81.75" hidden="1" customHeight="1" x14ac:dyDescent="0.25"/>
    <row r="167" ht="81.75" hidden="1" customHeight="1" x14ac:dyDescent="0.25"/>
    <row r="168" ht="81.75" hidden="1" customHeight="1" x14ac:dyDescent="0.25"/>
    <row r="169" ht="81.75" hidden="1" customHeight="1" x14ac:dyDescent="0.25"/>
    <row r="170" ht="81.75" hidden="1" customHeight="1" x14ac:dyDescent="0.25"/>
    <row r="171" ht="81.75" hidden="1" customHeight="1" x14ac:dyDescent="0.25"/>
    <row r="172" ht="81.75" hidden="1" customHeight="1" x14ac:dyDescent="0.25"/>
    <row r="173" ht="81.75" hidden="1" customHeight="1" x14ac:dyDescent="0.25"/>
    <row r="174" ht="81.75" hidden="1" customHeight="1" x14ac:dyDescent="0.25"/>
    <row r="175" ht="81.75" hidden="1" customHeight="1" x14ac:dyDescent="0.25"/>
    <row r="176" ht="81.75" hidden="1" customHeight="1" x14ac:dyDescent="0.25"/>
    <row r="177" ht="81.75" hidden="1" customHeight="1" x14ac:dyDescent="0.25"/>
    <row r="178" ht="81.75" hidden="1" customHeight="1" x14ac:dyDescent="0.25"/>
    <row r="179" ht="81.75" hidden="1" customHeight="1" x14ac:dyDescent="0.25"/>
    <row r="180" ht="81.75" hidden="1" customHeight="1" x14ac:dyDescent="0.25"/>
    <row r="181" ht="81.75" hidden="1" customHeight="1" x14ac:dyDescent="0.25"/>
    <row r="182" ht="81.75" hidden="1" customHeight="1" x14ac:dyDescent="0.25"/>
    <row r="183" ht="81.75" hidden="1" customHeight="1" x14ac:dyDescent="0.25"/>
    <row r="184" ht="81.75" hidden="1" customHeight="1" x14ac:dyDescent="0.25"/>
    <row r="185" ht="81.75" hidden="1" customHeight="1" x14ac:dyDescent="0.25"/>
    <row r="186" ht="81.75" hidden="1" customHeight="1" x14ac:dyDescent="0.25"/>
    <row r="187" ht="81.75" hidden="1" customHeight="1" x14ac:dyDescent="0.25"/>
    <row r="188" ht="81.75" hidden="1" customHeight="1" x14ac:dyDescent="0.25"/>
    <row r="189" ht="81.75" hidden="1" customHeight="1" x14ac:dyDescent="0.25"/>
    <row r="190" ht="81.75" hidden="1" customHeight="1" x14ac:dyDescent="0.25"/>
    <row r="191" ht="81.75" hidden="1" customHeight="1" x14ac:dyDescent="0.25"/>
    <row r="192" ht="81.75" hidden="1" customHeight="1" x14ac:dyDescent="0.25"/>
    <row r="193" ht="81.75" hidden="1" customHeight="1" x14ac:dyDescent="0.25"/>
    <row r="194" ht="81.75" hidden="1" customHeight="1" x14ac:dyDescent="0.25"/>
    <row r="195" ht="81.75" hidden="1" customHeight="1" x14ac:dyDescent="0.25"/>
    <row r="196" ht="81.75" hidden="1" customHeight="1" x14ac:dyDescent="0.25"/>
    <row r="197" ht="81.75" hidden="1" customHeight="1" x14ac:dyDescent="0.25"/>
    <row r="198" ht="81.75" hidden="1" customHeight="1" x14ac:dyDescent="0.25"/>
    <row r="199" ht="81.75" hidden="1" customHeight="1" x14ac:dyDescent="0.25"/>
    <row r="200" ht="81.75" hidden="1" customHeight="1" x14ac:dyDescent="0.25"/>
    <row r="201" ht="81.75" hidden="1" customHeight="1" x14ac:dyDescent="0.25"/>
    <row r="202" ht="81.75" hidden="1" customHeight="1" x14ac:dyDescent="0.25"/>
    <row r="203" ht="81.75" hidden="1" customHeight="1" x14ac:dyDescent="0.25"/>
    <row r="204" ht="81.75" hidden="1" customHeight="1" x14ac:dyDescent="0.25"/>
    <row r="205" ht="81.75" hidden="1" customHeight="1" x14ac:dyDescent="0.25"/>
    <row r="206" ht="81.75" hidden="1" customHeight="1" x14ac:dyDescent="0.25"/>
    <row r="207" ht="81.75" hidden="1" customHeight="1" x14ac:dyDescent="0.25"/>
    <row r="208" ht="81.75" hidden="1" customHeight="1" x14ac:dyDescent="0.25"/>
    <row r="209" ht="81.75" hidden="1" customHeight="1" x14ac:dyDescent="0.25"/>
    <row r="210" ht="81.75" hidden="1" customHeight="1" x14ac:dyDescent="0.25"/>
    <row r="211" ht="81.75" hidden="1" customHeight="1" x14ac:dyDescent="0.25"/>
    <row r="212" ht="81.75" hidden="1" customHeight="1" x14ac:dyDescent="0.25"/>
    <row r="213" ht="81.75" hidden="1" customHeight="1" x14ac:dyDescent="0.25"/>
    <row r="214" ht="81.75" hidden="1" customHeight="1" x14ac:dyDescent="0.25"/>
    <row r="215" ht="81.75" hidden="1" customHeight="1" x14ac:dyDescent="0.25"/>
    <row r="216" ht="81.75" hidden="1" customHeight="1" x14ac:dyDescent="0.25"/>
    <row r="217" ht="81.75" hidden="1" customHeight="1" x14ac:dyDescent="0.25"/>
    <row r="218" ht="81.75" hidden="1" customHeight="1" x14ac:dyDescent="0.25"/>
    <row r="219" ht="81.75" hidden="1" customHeight="1" x14ac:dyDescent="0.25"/>
    <row r="220" ht="81.75" hidden="1" customHeight="1" x14ac:dyDescent="0.25"/>
    <row r="221" ht="81.75" hidden="1" customHeight="1" x14ac:dyDescent="0.25"/>
    <row r="222" ht="81.75" hidden="1" customHeight="1" x14ac:dyDescent="0.25"/>
    <row r="223" ht="81.75" hidden="1" customHeight="1" x14ac:dyDescent="0.25"/>
    <row r="224" ht="81.75" hidden="1" customHeight="1" x14ac:dyDescent="0.25"/>
    <row r="225" ht="81.75" hidden="1" customHeight="1" x14ac:dyDescent="0.25"/>
    <row r="226" ht="81.75" hidden="1" customHeight="1" x14ac:dyDescent="0.25"/>
    <row r="227" ht="81.75" hidden="1" customHeight="1" x14ac:dyDescent="0.25"/>
    <row r="228" ht="81.75" hidden="1" customHeight="1" x14ac:dyDescent="0.25"/>
    <row r="229" ht="81.75" hidden="1" customHeight="1" x14ac:dyDescent="0.25"/>
    <row r="230" ht="81.75" hidden="1" customHeight="1" x14ac:dyDescent="0.25"/>
    <row r="231" ht="81.75" hidden="1" customHeight="1" x14ac:dyDescent="0.25"/>
    <row r="232" ht="81.75" hidden="1" customHeight="1" x14ac:dyDescent="0.25"/>
    <row r="233" ht="81.75" hidden="1" customHeight="1" x14ac:dyDescent="0.25"/>
    <row r="234" ht="81.75" hidden="1" customHeight="1" x14ac:dyDescent="0.25"/>
    <row r="235" ht="81.75" hidden="1" customHeight="1" x14ac:dyDescent="0.25"/>
    <row r="236" ht="81.75" hidden="1" customHeight="1" x14ac:dyDescent="0.25"/>
    <row r="237" ht="81.75" hidden="1" customHeight="1" x14ac:dyDescent="0.25"/>
    <row r="238" ht="81.75" hidden="1" customHeight="1" x14ac:dyDescent="0.25"/>
    <row r="239" ht="81.75" hidden="1" customHeight="1" x14ac:dyDescent="0.25"/>
    <row r="240" ht="81.75" hidden="1" customHeight="1" x14ac:dyDescent="0.25"/>
    <row r="241" ht="81.75" hidden="1" customHeight="1" x14ac:dyDescent="0.25"/>
    <row r="242" ht="81.75" hidden="1" customHeight="1" x14ac:dyDescent="0.25"/>
    <row r="243" ht="81.75" hidden="1" customHeight="1" x14ac:dyDescent="0.25"/>
    <row r="244" ht="81.75" hidden="1" customHeight="1" x14ac:dyDescent="0.25"/>
    <row r="245" ht="81.75" hidden="1" customHeight="1" x14ac:dyDescent="0.25"/>
    <row r="246" ht="81.75" hidden="1" customHeight="1" x14ac:dyDescent="0.25"/>
    <row r="247" ht="81.75" hidden="1" customHeight="1" x14ac:dyDescent="0.25"/>
    <row r="248" ht="81.75" hidden="1" customHeight="1" x14ac:dyDescent="0.25"/>
    <row r="249" ht="81.75" hidden="1" customHeight="1" x14ac:dyDescent="0.25"/>
    <row r="250" ht="81.75" hidden="1" customHeight="1" x14ac:dyDescent="0.25"/>
    <row r="251" ht="81.75" hidden="1" customHeight="1" x14ac:dyDescent="0.25"/>
    <row r="252" ht="81.75" hidden="1" customHeight="1" x14ac:dyDescent="0.25"/>
    <row r="253" ht="81.75" hidden="1" customHeight="1" x14ac:dyDescent="0.25"/>
    <row r="254" ht="81.75" hidden="1" customHeight="1" x14ac:dyDescent="0.25"/>
    <row r="255" ht="81.75" hidden="1" customHeight="1" x14ac:dyDescent="0.25"/>
    <row r="256" ht="81.75" hidden="1" customHeight="1" x14ac:dyDescent="0.25"/>
    <row r="257" ht="81.75" hidden="1" customHeight="1" x14ac:dyDescent="0.25"/>
    <row r="258" ht="81.75" hidden="1" customHeight="1" x14ac:dyDescent="0.25"/>
    <row r="259" ht="81.75" hidden="1" customHeight="1" x14ac:dyDescent="0.25"/>
    <row r="260" ht="81.75" hidden="1" customHeight="1" x14ac:dyDescent="0.25"/>
    <row r="261" ht="81.75" hidden="1" customHeight="1" x14ac:dyDescent="0.25"/>
    <row r="262" ht="81.75" hidden="1" customHeight="1" x14ac:dyDescent="0.25"/>
    <row r="263" ht="81.75" hidden="1" customHeight="1" x14ac:dyDescent="0.25"/>
    <row r="264" ht="81.75" hidden="1" customHeight="1" x14ac:dyDescent="0.25"/>
    <row r="265" ht="81.75" hidden="1" customHeight="1" x14ac:dyDescent="0.25"/>
    <row r="266" ht="81.75" hidden="1" customHeight="1" x14ac:dyDescent="0.25"/>
    <row r="267" ht="81.75" hidden="1" customHeight="1" x14ac:dyDescent="0.25"/>
    <row r="268" ht="81.75" hidden="1" customHeight="1" x14ac:dyDescent="0.25"/>
    <row r="269" ht="81.75" hidden="1" customHeight="1" x14ac:dyDescent="0.25"/>
    <row r="270" ht="81.75" hidden="1" customHeight="1" x14ac:dyDescent="0.25"/>
    <row r="271" ht="81.75" hidden="1" customHeight="1" x14ac:dyDescent="0.25"/>
    <row r="272" ht="81.75" hidden="1" customHeight="1" x14ac:dyDescent="0.25"/>
    <row r="273" ht="81.75" hidden="1" customHeight="1" x14ac:dyDescent="0.25"/>
    <row r="274" ht="81.75" hidden="1" customHeight="1" x14ac:dyDescent="0.25"/>
    <row r="275" ht="81.75" hidden="1" customHeight="1" x14ac:dyDescent="0.25"/>
    <row r="276" ht="81.75" hidden="1" customHeight="1" x14ac:dyDescent="0.25"/>
    <row r="277" ht="81.75" hidden="1" customHeight="1" x14ac:dyDescent="0.25"/>
    <row r="278" ht="81.75" hidden="1" customHeight="1" x14ac:dyDescent="0.25"/>
    <row r="279" ht="81.75" hidden="1" customHeight="1" x14ac:dyDescent="0.25"/>
    <row r="280" ht="81.75" hidden="1" customHeight="1" x14ac:dyDescent="0.25"/>
    <row r="281" ht="81.75" hidden="1" customHeight="1" x14ac:dyDescent="0.25"/>
    <row r="282" ht="81.75" hidden="1" customHeight="1" x14ac:dyDescent="0.25"/>
    <row r="283" ht="81.75" hidden="1" customHeight="1" x14ac:dyDescent="0.25"/>
    <row r="284" ht="81.75" hidden="1" customHeight="1" x14ac:dyDescent="0.25"/>
    <row r="285" ht="81.75" hidden="1" customHeight="1" x14ac:dyDescent="0.25"/>
    <row r="286" ht="81.75" hidden="1" customHeight="1" x14ac:dyDescent="0.25"/>
    <row r="287" ht="81.75" hidden="1" customHeight="1" x14ac:dyDescent="0.25"/>
    <row r="288" ht="81.75" hidden="1" customHeight="1" x14ac:dyDescent="0.25"/>
    <row r="289" ht="81.75" hidden="1" customHeight="1" x14ac:dyDescent="0.25"/>
    <row r="290" ht="81.75" hidden="1" customHeight="1" x14ac:dyDescent="0.25"/>
    <row r="291" ht="81.75" hidden="1" customHeight="1" x14ac:dyDescent="0.25"/>
    <row r="292" ht="81.75" hidden="1" customHeight="1" x14ac:dyDescent="0.25"/>
    <row r="293" ht="81.75" hidden="1" customHeight="1" x14ac:dyDescent="0.25"/>
    <row r="294" ht="81.75" hidden="1" customHeight="1" x14ac:dyDescent="0.25"/>
    <row r="295" ht="81.75" hidden="1" customHeight="1" x14ac:dyDescent="0.25"/>
    <row r="296" ht="81.75" hidden="1" customHeight="1" x14ac:dyDescent="0.25"/>
    <row r="297" ht="81.75" hidden="1" customHeight="1" x14ac:dyDescent="0.25"/>
    <row r="298" ht="81.75" hidden="1" customHeight="1" x14ac:dyDescent="0.25"/>
    <row r="299" ht="81.75" hidden="1" customHeight="1" x14ac:dyDescent="0.25"/>
    <row r="300" ht="81.75" hidden="1" customHeight="1" x14ac:dyDescent="0.25"/>
    <row r="301" ht="81.75" hidden="1" customHeight="1" x14ac:dyDescent="0.25"/>
    <row r="302" ht="81.75" hidden="1" customHeight="1" x14ac:dyDescent="0.25"/>
    <row r="303" ht="81.75" hidden="1" customHeight="1" x14ac:dyDescent="0.25"/>
    <row r="304" ht="81.75" hidden="1" customHeight="1" x14ac:dyDescent="0.25"/>
    <row r="305" ht="81.75" hidden="1" customHeight="1" x14ac:dyDescent="0.25"/>
    <row r="306" ht="81.75" hidden="1" customHeight="1" x14ac:dyDescent="0.25"/>
    <row r="307" ht="81.75" hidden="1" customHeight="1" x14ac:dyDescent="0.25"/>
    <row r="308" ht="81.75" hidden="1" customHeight="1" x14ac:dyDescent="0.25"/>
    <row r="309" ht="81.75" hidden="1" customHeight="1" x14ac:dyDescent="0.25"/>
    <row r="310" ht="81.75" hidden="1" customHeight="1" x14ac:dyDescent="0.25"/>
    <row r="311" ht="81.75" hidden="1" customHeight="1" x14ac:dyDescent="0.25"/>
    <row r="312" ht="81.75" hidden="1" customHeight="1" x14ac:dyDescent="0.25"/>
    <row r="313" ht="81.75" hidden="1" customHeight="1" x14ac:dyDescent="0.25"/>
    <row r="314" ht="81.75" hidden="1" customHeight="1" x14ac:dyDescent="0.25"/>
    <row r="315" ht="81.75" hidden="1" customHeight="1" x14ac:dyDescent="0.25"/>
    <row r="316" ht="81.75" hidden="1" customHeight="1" x14ac:dyDescent="0.25"/>
    <row r="317" ht="81.75" hidden="1" customHeight="1" x14ac:dyDescent="0.25"/>
    <row r="318" ht="81.75" hidden="1" customHeight="1" x14ac:dyDescent="0.25"/>
    <row r="319" ht="81.75" hidden="1" customHeight="1" x14ac:dyDescent="0.25"/>
    <row r="320" ht="81.75" hidden="1" customHeight="1" x14ac:dyDescent="0.25"/>
    <row r="321" ht="81.75" hidden="1" customHeight="1" x14ac:dyDescent="0.25"/>
    <row r="322" ht="81.75" hidden="1" customHeight="1" x14ac:dyDescent="0.25"/>
    <row r="323" ht="81.75" hidden="1" customHeight="1" x14ac:dyDescent="0.25"/>
    <row r="324" ht="81.75" hidden="1" customHeight="1" x14ac:dyDescent="0.25"/>
    <row r="325" ht="81.75" hidden="1" customHeight="1" x14ac:dyDescent="0.25"/>
    <row r="326" ht="81.75" hidden="1" customHeight="1" x14ac:dyDescent="0.25"/>
    <row r="327" ht="81.75" hidden="1" customHeight="1" x14ac:dyDescent="0.25"/>
    <row r="328" ht="81.75" hidden="1" customHeight="1" x14ac:dyDescent="0.25"/>
    <row r="329" ht="81.75" hidden="1" customHeight="1" x14ac:dyDescent="0.25"/>
    <row r="330" ht="81.75" hidden="1" customHeight="1" x14ac:dyDescent="0.25"/>
    <row r="331" ht="81.75" hidden="1" customHeight="1" x14ac:dyDescent="0.25"/>
    <row r="332" ht="81.75" hidden="1" customHeight="1" x14ac:dyDescent="0.25"/>
    <row r="333" ht="81.75" hidden="1" customHeight="1" x14ac:dyDescent="0.25"/>
    <row r="334" ht="81.75" hidden="1" customHeight="1" x14ac:dyDescent="0.25"/>
    <row r="335" ht="81.75" hidden="1" customHeight="1" x14ac:dyDescent="0.25"/>
    <row r="336" ht="81.75" hidden="1" customHeight="1" x14ac:dyDescent="0.25"/>
    <row r="337" ht="81.75" hidden="1" customHeight="1" x14ac:dyDescent="0.25"/>
    <row r="338" ht="81.75" hidden="1" customHeight="1" x14ac:dyDescent="0.25"/>
    <row r="339" ht="81.75" hidden="1" customHeight="1" x14ac:dyDescent="0.25"/>
    <row r="340" ht="81.75" hidden="1" customHeight="1" x14ac:dyDescent="0.25"/>
    <row r="341" ht="81.75" hidden="1" customHeight="1" x14ac:dyDescent="0.25"/>
    <row r="342" ht="81.75" hidden="1" customHeight="1" x14ac:dyDescent="0.25"/>
    <row r="343" ht="81.75" hidden="1" customHeight="1" x14ac:dyDescent="0.25"/>
    <row r="344" ht="81.75" hidden="1" customHeight="1" x14ac:dyDescent="0.25"/>
    <row r="345" ht="81.75" hidden="1" customHeight="1" x14ac:dyDescent="0.25"/>
    <row r="346" ht="81.75" hidden="1" customHeight="1" x14ac:dyDescent="0.25"/>
    <row r="347" ht="81.75" hidden="1" customHeight="1" x14ac:dyDescent="0.25"/>
    <row r="348" ht="81.75" hidden="1" customHeight="1" x14ac:dyDescent="0.25"/>
    <row r="349" ht="81.75" hidden="1" customHeight="1" x14ac:dyDescent="0.25"/>
    <row r="350" ht="81.75" hidden="1" customHeight="1" x14ac:dyDescent="0.25"/>
    <row r="351" ht="81.75" hidden="1" customHeight="1" x14ac:dyDescent="0.25"/>
    <row r="352" ht="81.75" hidden="1" customHeight="1" x14ac:dyDescent="0.25"/>
    <row r="353" ht="81.75" hidden="1" customHeight="1" x14ac:dyDescent="0.25"/>
    <row r="354" ht="81.75" hidden="1" customHeight="1" x14ac:dyDescent="0.25"/>
    <row r="355" ht="81.75" hidden="1" customHeight="1" x14ac:dyDescent="0.25"/>
    <row r="356" ht="81.75" hidden="1" customHeight="1" x14ac:dyDescent="0.25"/>
    <row r="357" ht="81.75" hidden="1" customHeight="1" x14ac:dyDescent="0.25"/>
    <row r="358" ht="81.75" hidden="1" customHeight="1" x14ac:dyDescent="0.25"/>
    <row r="359" ht="81.75" hidden="1" customHeight="1" x14ac:dyDescent="0.25"/>
    <row r="360" ht="81.75" hidden="1" customHeight="1" x14ac:dyDescent="0.25"/>
    <row r="361" ht="81.75" hidden="1" customHeight="1" x14ac:dyDescent="0.25"/>
    <row r="362" ht="81.75" hidden="1" customHeight="1" x14ac:dyDescent="0.25"/>
    <row r="363" ht="81.75" hidden="1" customHeight="1" x14ac:dyDescent="0.25"/>
    <row r="364" ht="81.75" hidden="1" customHeight="1" x14ac:dyDescent="0.25"/>
    <row r="365" ht="81.75" hidden="1" customHeight="1" x14ac:dyDescent="0.25"/>
    <row r="366" ht="81.75" hidden="1" customHeight="1" x14ac:dyDescent="0.25"/>
    <row r="367" ht="81.75" hidden="1" customHeight="1" x14ac:dyDescent="0.25"/>
    <row r="368" ht="81.75" hidden="1" customHeight="1" x14ac:dyDescent="0.25"/>
    <row r="369" ht="81.75" hidden="1" customHeight="1" x14ac:dyDescent="0.25"/>
    <row r="370" ht="81.75" hidden="1" customHeight="1" x14ac:dyDescent="0.25"/>
    <row r="371" ht="81.75" hidden="1" customHeight="1" x14ac:dyDescent="0.25"/>
    <row r="372" ht="81.75" hidden="1" customHeight="1" x14ac:dyDescent="0.25"/>
    <row r="373" ht="81.75" hidden="1" customHeight="1" x14ac:dyDescent="0.25"/>
    <row r="374" ht="81.75" hidden="1" customHeight="1" x14ac:dyDescent="0.25"/>
    <row r="375" ht="81.75" hidden="1" customHeight="1" x14ac:dyDescent="0.25"/>
    <row r="376" ht="81.75" hidden="1" customHeight="1" x14ac:dyDescent="0.25"/>
    <row r="377" ht="81.75" hidden="1" customHeight="1" x14ac:dyDescent="0.25"/>
    <row r="378" ht="81.75" hidden="1" customHeight="1" x14ac:dyDescent="0.25"/>
    <row r="379" ht="81.75" hidden="1" customHeight="1" x14ac:dyDescent="0.25"/>
    <row r="380" ht="81.75" hidden="1" customHeight="1" x14ac:dyDescent="0.25"/>
    <row r="381" ht="81.75" hidden="1" customHeight="1" x14ac:dyDescent="0.25"/>
    <row r="382" ht="81.75" hidden="1" customHeight="1" x14ac:dyDescent="0.25"/>
    <row r="383" ht="81.75" hidden="1" customHeight="1" x14ac:dyDescent="0.25"/>
    <row r="384" ht="81.75" hidden="1" customHeight="1" x14ac:dyDescent="0.25"/>
    <row r="385" ht="81.75" hidden="1" customHeight="1" x14ac:dyDescent="0.25"/>
    <row r="386" ht="81.75" hidden="1" customHeight="1" x14ac:dyDescent="0.25"/>
    <row r="387" ht="81.75" hidden="1" customHeight="1" x14ac:dyDescent="0.25"/>
    <row r="388" ht="81.75" hidden="1" customHeight="1" x14ac:dyDescent="0.25"/>
    <row r="389" ht="81.75" hidden="1" customHeight="1" x14ac:dyDescent="0.25"/>
    <row r="390" ht="81.75" hidden="1" customHeight="1" x14ac:dyDescent="0.25"/>
    <row r="391" ht="81.75" hidden="1" customHeight="1" x14ac:dyDescent="0.25"/>
    <row r="392" ht="81.75" hidden="1" customHeight="1" x14ac:dyDescent="0.25"/>
    <row r="393" ht="81.75" hidden="1" customHeight="1" x14ac:dyDescent="0.25"/>
    <row r="394" ht="81.75" hidden="1" customHeight="1" x14ac:dyDescent="0.25"/>
    <row r="395" ht="81.75" hidden="1" customHeight="1" x14ac:dyDescent="0.25"/>
    <row r="396" ht="81.75" hidden="1" customHeight="1" x14ac:dyDescent="0.25"/>
    <row r="397" ht="81.75" hidden="1" customHeight="1" x14ac:dyDescent="0.25"/>
    <row r="398" ht="81.75" hidden="1" customHeight="1" x14ac:dyDescent="0.25"/>
    <row r="399" ht="81.75" hidden="1" customHeight="1" x14ac:dyDescent="0.25"/>
    <row r="400" ht="81.75" hidden="1" customHeight="1" x14ac:dyDescent="0.25"/>
    <row r="401" ht="81.75" hidden="1" customHeight="1" x14ac:dyDescent="0.25"/>
    <row r="402" ht="81.75" hidden="1" customHeight="1" x14ac:dyDescent="0.25"/>
    <row r="403" ht="81.75" hidden="1" customHeight="1" x14ac:dyDescent="0.25"/>
    <row r="404" ht="81.75" hidden="1" customHeight="1" x14ac:dyDescent="0.25"/>
    <row r="405" ht="81.75" hidden="1" customHeight="1" x14ac:dyDescent="0.25"/>
    <row r="406" ht="81.75" hidden="1" customHeight="1" x14ac:dyDescent="0.25"/>
    <row r="407" ht="81.75" hidden="1" customHeight="1" x14ac:dyDescent="0.25"/>
    <row r="408" ht="81.75" hidden="1" customHeight="1" x14ac:dyDescent="0.25"/>
    <row r="409" ht="81.75" hidden="1" customHeight="1" x14ac:dyDescent="0.25"/>
    <row r="410" ht="81.75" hidden="1" customHeight="1" x14ac:dyDescent="0.25"/>
    <row r="411" ht="81.75" hidden="1" customHeight="1" x14ac:dyDescent="0.25"/>
    <row r="412" ht="81.75" hidden="1" customHeight="1" x14ac:dyDescent="0.25"/>
    <row r="413" ht="81.75" hidden="1" customHeight="1" x14ac:dyDescent="0.25"/>
    <row r="414" ht="81.75" hidden="1" customHeight="1" x14ac:dyDescent="0.25"/>
    <row r="415" ht="81.75" hidden="1" customHeight="1" x14ac:dyDescent="0.25"/>
    <row r="416" ht="81.75" hidden="1" customHeight="1" x14ac:dyDescent="0.25"/>
    <row r="417" ht="81.75" hidden="1" customHeight="1" x14ac:dyDescent="0.25"/>
    <row r="418" ht="81.75" hidden="1" customHeight="1" x14ac:dyDescent="0.25"/>
    <row r="419" ht="81.75" hidden="1" customHeight="1" x14ac:dyDescent="0.25"/>
    <row r="420" ht="81.75" hidden="1" customHeight="1" x14ac:dyDescent="0.25"/>
    <row r="421" ht="81.75" hidden="1" customHeight="1" x14ac:dyDescent="0.25"/>
    <row r="422" ht="81.75" hidden="1" customHeight="1" x14ac:dyDescent="0.25"/>
    <row r="423" ht="81.75" hidden="1" customHeight="1" x14ac:dyDescent="0.25"/>
    <row r="424" ht="81.75" hidden="1" customHeight="1" x14ac:dyDescent="0.25"/>
    <row r="425" ht="81.75" hidden="1" customHeight="1" x14ac:dyDescent="0.25"/>
    <row r="426" ht="81.75" hidden="1" customHeight="1" x14ac:dyDescent="0.25"/>
    <row r="427" ht="81.75" hidden="1" customHeight="1" x14ac:dyDescent="0.25"/>
    <row r="428" ht="81.75" hidden="1" customHeight="1" x14ac:dyDescent="0.25"/>
    <row r="429" ht="81.75" hidden="1" customHeight="1" x14ac:dyDescent="0.25"/>
    <row r="430" ht="81.75" hidden="1" customHeight="1" x14ac:dyDescent="0.25"/>
    <row r="431" ht="81.75" hidden="1" customHeight="1" x14ac:dyDescent="0.25"/>
    <row r="432" ht="81.75" hidden="1" customHeight="1" x14ac:dyDescent="0.25"/>
    <row r="433" ht="81.75" hidden="1" customHeight="1" x14ac:dyDescent="0.25"/>
    <row r="434" ht="81.75" hidden="1" customHeight="1" x14ac:dyDescent="0.25"/>
    <row r="435" ht="81.75" hidden="1" customHeight="1" x14ac:dyDescent="0.25"/>
    <row r="436" ht="81.75" hidden="1" customHeight="1" x14ac:dyDescent="0.25"/>
    <row r="437" ht="81.75" hidden="1" customHeight="1" x14ac:dyDescent="0.25"/>
    <row r="438" ht="81.75" hidden="1" customHeight="1" x14ac:dyDescent="0.25"/>
    <row r="439" ht="81.75" hidden="1" customHeight="1" x14ac:dyDescent="0.25"/>
    <row r="440" ht="81.75" hidden="1" customHeight="1" x14ac:dyDescent="0.25"/>
    <row r="441" ht="81.75" hidden="1" customHeight="1" x14ac:dyDescent="0.25"/>
    <row r="442" ht="81.75" hidden="1" customHeight="1" x14ac:dyDescent="0.25"/>
    <row r="443" ht="81.75" hidden="1" customHeight="1" x14ac:dyDescent="0.25"/>
    <row r="444" ht="81.75" hidden="1" customHeight="1" x14ac:dyDescent="0.25"/>
    <row r="445" ht="81.75" hidden="1" customHeight="1" x14ac:dyDescent="0.25"/>
    <row r="446" ht="81.75" hidden="1" customHeight="1" x14ac:dyDescent="0.25"/>
    <row r="447" ht="81.75" hidden="1" customHeight="1" x14ac:dyDescent="0.25"/>
    <row r="448" ht="81.75" hidden="1" customHeight="1" x14ac:dyDescent="0.25"/>
    <row r="449" ht="81.75" hidden="1" customHeight="1" x14ac:dyDescent="0.25"/>
    <row r="450" ht="81.75" hidden="1" customHeight="1" x14ac:dyDescent="0.25"/>
    <row r="451" ht="81.75" hidden="1" customHeight="1" x14ac:dyDescent="0.25"/>
    <row r="452" ht="81.75" hidden="1" customHeight="1" x14ac:dyDescent="0.25"/>
    <row r="453" ht="81.75" hidden="1" customHeight="1" x14ac:dyDescent="0.25"/>
    <row r="454" ht="81.75" hidden="1" customHeight="1" x14ac:dyDescent="0.25"/>
    <row r="455" ht="81.75" hidden="1" customHeight="1" x14ac:dyDescent="0.25"/>
    <row r="456" ht="81.75" hidden="1" customHeight="1" x14ac:dyDescent="0.25"/>
    <row r="457" ht="81.75" hidden="1" customHeight="1" x14ac:dyDescent="0.25"/>
    <row r="458" ht="81.75" hidden="1" customHeight="1" x14ac:dyDescent="0.25"/>
    <row r="459" ht="81.75" hidden="1" customHeight="1" x14ac:dyDescent="0.25"/>
    <row r="460" ht="81.75" hidden="1" customHeight="1" x14ac:dyDescent="0.25"/>
    <row r="461" ht="81.75" hidden="1" customHeight="1" x14ac:dyDescent="0.25"/>
    <row r="462" ht="81.75" hidden="1" customHeight="1" x14ac:dyDescent="0.25"/>
    <row r="463" ht="81.75" hidden="1" customHeight="1" x14ac:dyDescent="0.25"/>
    <row r="464" ht="81.75" hidden="1" customHeight="1" x14ac:dyDescent="0.25"/>
    <row r="465" ht="81.75" hidden="1" customHeight="1" x14ac:dyDescent="0.25"/>
    <row r="466" ht="81.75" hidden="1" customHeight="1" x14ac:dyDescent="0.25"/>
    <row r="467" ht="81.75" hidden="1" customHeight="1" x14ac:dyDescent="0.25"/>
    <row r="468" ht="81.75" hidden="1" customHeight="1" x14ac:dyDescent="0.25"/>
    <row r="469" ht="81.75" hidden="1" customHeight="1" x14ac:dyDescent="0.25"/>
    <row r="470" ht="81.75" hidden="1" customHeight="1" x14ac:dyDescent="0.25"/>
    <row r="471" ht="81.75" hidden="1" customHeight="1" x14ac:dyDescent="0.25"/>
    <row r="472" ht="81.75" hidden="1" customHeight="1" x14ac:dyDescent="0.25"/>
    <row r="473" ht="81.75" hidden="1" customHeight="1" x14ac:dyDescent="0.25"/>
    <row r="474" ht="81.75" hidden="1" customHeight="1" x14ac:dyDescent="0.25"/>
    <row r="475" ht="81.75" hidden="1" customHeight="1" x14ac:dyDescent="0.25"/>
    <row r="476" ht="81.75" hidden="1" customHeight="1" x14ac:dyDescent="0.25"/>
    <row r="477" ht="81.75" hidden="1" customHeight="1" x14ac:dyDescent="0.25"/>
    <row r="478" ht="81.75" hidden="1" customHeight="1" x14ac:dyDescent="0.25"/>
    <row r="479" ht="81.75" hidden="1" customHeight="1" x14ac:dyDescent="0.25"/>
    <row r="480" ht="81.75" hidden="1" customHeight="1" x14ac:dyDescent="0.25"/>
    <row r="481" ht="81.75" hidden="1" customHeight="1" x14ac:dyDescent="0.25"/>
    <row r="482" ht="81.75" hidden="1" customHeight="1" x14ac:dyDescent="0.25"/>
    <row r="483" ht="81.75" hidden="1" customHeight="1" x14ac:dyDescent="0.25"/>
    <row r="484" ht="81.75" hidden="1" customHeight="1" x14ac:dyDescent="0.25"/>
    <row r="485" ht="81.75" hidden="1" customHeight="1" x14ac:dyDescent="0.25"/>
    <row r="486" ht="81.75" hidden="1" customHeight="1" x14ac:dyDescent="0.25"/>
    <row r="487" ht="81.75" hidden="1" customHeight="1" x14ac:dyDescent="0.25"/>
    <row r="488" ht="81.75" hidden="1" customHeight="1" x14ac:dyDescent="0.25"/>
    <row r="489" ht="81.75" hidden="1" customHeight="1" x14ac:dyDescent="0.25"/>
    <row r="490" ht="81.75" hidden="1" customHeight="1" x14ac:dyDescent="0.25"/>
    <row r="491" ht="81.75" hidden="1" customHeight="1" x14ac:dyDescent="0.25"/>
    <row r="492" ht="81.75" hidden="1" customHeight="1" x14ac:dyDescent="0.25"/>
    <row r="493" ht="81.75" hidden="1" customHeight="1" x14ac:dyDescent="0.25"/>
    <row r="494" ht="81.75" hidden="1" customHeight="1" x14ac:dyDescent="0.25"/>
    <row r="495" ht="81.75" hidden="1" customHeight="1" x14ac:dyDescent="0.25"/>
    <row r="496" ht="81.75" hidden="1" customHeight="1" x14ac:dyDescent="0.25"/>
    <row r="497" ht="81.75" hidden="1" customHeight="1" x14ac:dyDescent="0.25"/>
    <row r="498" ht="81.75" hidden="1" customHeight="1" x14ac:dyDescent="0.25"/>
    <row r="499" ht="81.75" hidden="1" customHeight="1" x14ac:dyDescent="0.25"/>
    <row r="500" ht="81.75" hidden="1" customHeight="1" x14ac:dyDescent="0.25"/>
    <row r="501" ht="81.75" hidden="1" customHeight="1" x14ac:dyDescent="0.25"/>
    <row r="502" ht="81.75" hidden="1" customHeight="1" x14ac:dyDescent="0.25"/>
    <row r="503" ht="81.75" hidden="1" customHeight="1" x14ac:dyDescent="0.25"/>
    <row r="504" ht="81.75" hidden="1" customHeight="1" x14ac:dyDescent="0.25"/>
    <row r="505" ht="81.75" hidden="1" customHeight="1" x14ac:dyDescent="0.25"/>
    <row r="506" ht="81.75" hidden="1" customHeight="1" x14ac:dyDescent="0.25"/>
    <row r="507" ht="81.75" hidden="1" customHeight="1" x14ac:dyDescent="0.25"/>
    <row r="508" ht="81.75" hidden="1" customHeight="1" x14ac:dyDescent="0.25"/>
    <row r="509" ht="81.75" hidden="1" customHeight="1" x14ac:dyDescent="0.25"/>
  </sheetData>
  <autoFilter ref="A5:AK5" xr:uid="{A74B48BC-7519-49C8-B6FB-672B83E8732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27BB-4B8F-49DF-BB86-72F3191C5592}">
  <sheetPr codeName="Sheet8"/>
  <dimension ref="A1:AT43"/>
  <sheetViews>
    <sheetView workbookViewId="0">
      <selection activeCell="K8" sqref="K8"/>
    </sheetView>
  </sheetViews>
  <sheetFormatPr defaultRowHeight="15" x14ac:dyDescent="0.25"/>
  <cols>
    <col min="1" max="1" width="2.7109375" style="141" customWidth="1"/>
    <col min="2" max="2" width="17.85546875" style="141" customWidth="1"/>
    <col min="3" max="3" width="8.7109375" style="141"/>
    <col min="4" max="4" width="7.5703125" style="141" bestFit="1" customWidth="1"/>
    <col min="5" max="5" width="11" style="141" bestFit="1" customWidth="1"/>
    <col min="6" max="6" width="17.5703125" style="141" customWidth="1"/>
    <col min="7" max="7" width="12.140625" style="141" bestFit="1" customWidth="1"/>
    <col min="8" max="8" width="12" style="141" customWidth="1"/>
    <col min="9" max="9" width="9.5703125" style="141" customWidth="1"/>
    <col min="10" max="10" width="9.42578125" style="141" customWidth="1"/>
    <col min="11" max="11" width="15.85546875" style="141" customWidth="1"/>
    <col min="12" max="12" width="26" style="141" customWidth="1"/>
    <col min="13" max="13" width="15.42578125" style="141" customWidth="1"/>
    <col min="14" max="14" width="27" bestFit="1" customWidth="1"/>
    <col min="15" max="17" width="6.5703125" customWidth="1"/>
    <col min="18" max="18" width="11.5703125" customWidth="1"/>
    <col min="19" max="19" width="13.85546875" customWidth="1"/>
    <col min="20" max="20" width="11.28515625" customWidth="1"/>
    <col min="21" max="21" width="27.5703125" bestFit="1" customWidth="1"/>
    <col min="22" max="22" width="11.42578125" customWidth="1"/>
    <col min="23" max="23" width="12.85546875" customWidth="1"/>
    <col min="24" max="26" width="22.28515625" style="141" customWidth="1"/>
    <col min="27" max="27" width="12.140625" customWidth="1"/>
    <col min="28" max="28" width="11.28515625" customWidth="1"/>
    <col min="29" max="29" width="19.85546875" customWidth="1"/>
    <col min="30" max="30" width="11" bestFit="1" customWidth="1"/>
    <col min="31" max="31" width="13.140625" bestFit="1" customWidth="1"/>
    <col min="32" max="32" width="16.85546875" bestFit="1" customWidth="1"/>
    <col min="33" max="33" width="11.140625" bestFit="1" customWidth="1"/>
    <col min="34" max="34" width="33.85546875" style="141" customWidth="1"/>
    <col min="35" max="35" width="15.85546875" customWidth="1"/>
    <col min="36" max="36" width="7.42578125" customWidth="1"/>
    <col min="37" max="37" width="10.5703125" customWidth="1"/>
    <col min="40" max="40" width="10.42578125" bestFit="1" customWidth="1"/>
    <col min="43" max="43" width="7.7109375" customWidth="1"/>
    <col min="44" max="44" width="8.85546875" customWidth="1"/>
  </cols>
  <sheetData>
    <row r="1" spans="1:46" ht="18.75" x14ac:dyDescent="0.3">
      <c r="A1" s="160" t="s">
        <v>796</v>
      </c>
      <c r="B1" s="140"/>
      <c r="C1" s="140"/>
    </row>
    <row r="3" spans="1:46" ht="14.45" customHeight="1" thickBot="1" x14ac:dyDescent="0.35">
      <c r="D3" s="140"/>
    </row>
    <row r="4" spans="1:46" x14ac:dyDescent="0.25">
      <c r="B4" s="142"/>
      <c r="C4" s="142"/>
      <c r="D4" s="142"/>
      <c r="E4" s="142"/>
      <c r="F4" s="142"/>
      <c r="G4" s="142"/>
      <c r="H4" s="142"/>
      <c r="I4" s="142"/>
      <c r="J4" s="142"/>
      <c r="K4" s="142"/>
      <c r="L4" s="142"/>
      <c r="M4" s="142"/>
      <c r="N4" s="6"/>
      <c r="O4" s="6"/>
      <c r="P4" s="6"/>
      <c r="Q4" s="6"/>
      <c r="R4" s="6"/>
      <c r="S4" s="6"/>
      <c r="T4" s="6"/>
      <c r="U4" s="6"/>
      <c r="V4" s="6"/>
      <c r="W4" s="6"/>
      <c r="X4" s="142"/>
      <c r="Y4" s="142"/>
      <c r="Z4" s="142"/>
      <c r="AA4" s="6"/>
      <c r="AB4" s="6"/>
      <c r="AC4" s="6"/>
      <c r="AD4" s="6"/>
      <c r="AE4" s="6"/>
      <c r="AF4" s="6"/>
      <c r="AG4" s="6"/>
      <c r="AH4" s="142"/>
      <c r="AI4" s="6"/>
      <c r="AJ4" s="6"/>
      <c r="AK4" s="6"/>
      <c r="AM4" s="6"/>
      <c r="AN4" s="6"/>
      <c r="AO4" s="6"/>
      <c r="AP4" s="6"/>
      <c r="AQ4" s="6"/>
      <c r="AR4" s="6"/>
    </row>
    <row r="5" spans="1:46" ht="75" x14ac:dyDescent="0.25">
      <c r="B5" s="146" t="s">
        <v>797</v>
      </c>
      <c r="C5" s="146" t="s">
        <v>798</v>
      </c>
      <c r="D5" s="146" t="s">
        <v>799</v>
      </c>
      <c r="E5" s="156" t="s">
        <v>382</v>
      </c>
      <c r="F5" s="146" t="s">
        <v>79</v>
      </c>
      <c r="G5" s="156" t="s">
        <v>800</v>
      </c>
      <c r="H5" s="146" t="s">
        <v>801</v>
      </c>
      <c r="I5" s="156" t="s">
        <v>802</v>
      </c>
      <c r="J5" s="146" t="s">
        <v>803</v>
      </c>
      <c r="K5" s="156" t="s">
        <v>804</v>
      </c>
      <c r="L5" s="146" t="s">
        <v>805</v>
      </c>
      <c r="M5" s="156" t="s">
        <v>806</v>
      </c>
      <c r="N5" s="147" t="s">
        <v>86</v>
      </c>
      <c r="O5" s="146" t="s">
        <v>807</v>
      </c>
      <c r="P5" s="146" t="s">
        <v>808</v>
      </c>
      <c r="Q5" s="156" t="s">
        <v>809</v>
      </c>
      <c r="R5" s="146" t="s">
        <v>810</v>
      </c>
      <c r="S5" s="146" t="s">
        <v>811</v>
      </c>
      <c r="T5" s="146" t="s">
        <v>812</v>
      </c>
      <c r="U5" s="156" t="s">
        <v>813</v>
      </c>
      <c r="V5" s="146" t="s">
        <v>814</v>
      </c>
      <c r="W5" s="146" t="s">
        <v>815</v>
      </c>
      <c r="X5" s="146" t="s">
        <v>816</v>
      </c>
      <c r="Y5" s="146" t="s">
        <v>817</v>
      </c>
      <c r="Z5" s="156" t="s">
        <v>818</v>
      </c>
      <c r="AA5" s="146" t="s">
        <v>819</v>
      </c>
      <c r="AB5" s="156" t="s">
        <v>820</v>
      </c>
      <c r="AC5" s="146" t="s">
        <v>821</v>
      </c>
      <c r="AD5" s="156" t="s">
        <v>822</v>
      </c>
      <c r="AE5" s="146" t="s">
        <v>85</v>
      </c>
      <c r="AF5" s="146" t="s">
        <v>823</v>
      </c>
      <c r="AG5" s="156" t="s">
        <v>824</v>
      </c>
      <c r="AH5" s="146" t="s">
        <v>825</v>
      </c>
      <c r="AI5" s="146" t="s">
        <v>826</v>
      </c>
      <c r="AJ5" s="156" t="s">
        <v>827</v>
      </c>
      <c r="AK5" s="146" t="s">
        <v>828</v>
      </c>
      <c r="AM5" s="146" t="s">
        <v>402</v>
      </c>
      <c r="AN5" s="146" t="s">
        <v>401</v>
      </c>
      <c r="AO5" s="146" t="s">
        <v>829</v>
      </c>
      <c r="AP5" s="146" t="s">
        <v>400</v>
      </c>
      <c r="AQ5" s="146" t="s">
        <v>830</v>
      </c>
      <c r="AR5" s="146" t="s">
        <v>831</v>
      </c>
      <c r="AT5" s="7"/>
    </row>
    <row r="6" spans="1:46" ht="45" x14ac:dyDescent="0.25">
      <c r="B6" s="148" t="s">
        <v>392</v>
      </c>
      <c r="C6" s="148" t="s">
        <v>832</v>
      </c>
      <c r="D6" s="150" t="s">
        <v>833</v>
      </c>
      <c r="E6" s="157" t="s">
        <v>834</v>
      </c>
      <c r="F6" s="150" t="s">
        <v>835</v>
      </c>
      <c r="G6" s="159">
        <v>39325</v>
      </c>
      <c r="H6" s="155">
        <v>45901</v>
      </c>
      <c r="I6" s="157">
        <v>6</v>
      </c>
      <c r="J6" s="150" t="s">
        <v>55</v>
      </c>
      <c r="K6" s="157" t="s">
        <v>455</v>
      </c>
      <c r="L6" s="161" t="s">
        <v>836</v>
      </c>
      <c r="M6" s="157" t="s">
        <v>660</v>
      </c>
      <c r="N6" s="149" t="s">
        <v>837</v>
      </c>
      <c r="O6" s="150">
        <v>13</v>
      </c>
      <c r="P6" s="150">
        <v>10</v>
      </c>
      <c r="Q6" s="157">
        <v>13</v>
      </c>
      <c r="R6" s="150" t="s">
        <v>838</v>
      </c>
      <c r="S6" s="155" t="s">
        <v>839</v>
      </c>
      <c r="T6" s="155" t="s">
        <v>833</v>
      </c>
      <c r="U6" s="159">
        <v>1</v>
      </c>
      <c r="V6" s="150" t="s">
        <v>832</v>
      </c>
      <c r="W6" s="149">
        <v>25</v>
      </c>
      <c r="X6" s="150">
        <v>50</v>
      </c>
      <c r="Y6" s="162">
        <v>2355</v>
      </c>
      <c r="Z6" s="163">
        <v>2870</v>
      </c>
      <c r="AA6" s="150" t="s">
        <v>840</v>
      </c>
      <c r="AB6" s="151">
        <v>1</v>
      </c>
      <c r="AC6" s="164">
        <v>15904</v>
      </c>
      <c r="AD6" s="154">
        <v>45536</v>
      </c>
      <c r="AE6" s="152" t="s">
        <v>416</v>
      </c>
      <c r="AF6" s="152" t="s">
        <v>841</v>
      </c>
      <c r="AG6" s="151">
        <v>6</v>
      </c>
      <c r="AH6" s="150" t="s">
        <v>842</v>
      </c>
      <c r="AI6" s="150" t="s">
        <v>843</v>
      </c>
      <c r="AJ6" s="157" t="s">
        <v>660</v>
      </c>
      <c r="AK6" s="150" t="s">
        <v>844</v>
      </c>
      <c r="AM6" s="149">
        <v>1</v>
      </c>
      <c r="AN6" s="149" t="s">
        <v>845</v>
      </c>
      <c r="AO6" s="149">
        <v>1</v>
      </c>
      <c r="AP6" s="149">
        <v>1995</v>
      </c>
      <c r="AQ6" s="149">
        <v>0</v>
      </c>
      <c r="AR6" s="149">
        <v>1</v>
      </c>
      <c r="AT6" s="8"/>
    </row>
    <row r="7" spans="1:46" ht="45" x14ac:dyDescent="0.25">
      <c r="B7" s="150" t="s">
        <v>846</v>
      </c>
      <c r="C7" s="150" t="s">
        <v>847</v>
      </c>
      <c r="D7" s="150" t="s">
        <v>660</v>
      </c>
      <c r="E7" s="157" t="s">
        <v>848</v>
      </c>
      <c r="F7" s="150" t="s">
        <v>849</v>
      </c>
      <c r="G7" s="153"/>
      <c r="H7" s="150">
        <v>365.25</v>
      </c>
      <c r="I7" s="157">
        <v>8</v>
      </c>
      <c r="J7" s="150" t="s">
        <v>56</v>
      </c>
      <c r="K7" s="157" t="s">
        <v>456</v>
      </c>
      <c r="L7" s="150" t="s">
        <v>850</v>
      </c>
      <c r="M7" s="157" t="s">
        <v>805</v>
      </c>
      <c r="N7" s="149" t="s">
        <v>851</v>
      </c>
      <c r="O7" s="8"/>
      <c r="P7" s="8"/>
      <c r="Q7" s="8"/>
      <c r="R7" s="150" t="s">
        <v>852</v>
      </c>
      <c r="S7" s="155" t="s">
        <v>660</v>
      </c>
      <c r="T7" s="155" t="s">
        <v>660</v>
      </c>
      <c r="U7" s="8"/>
      <c r="V7" s="150" t="s">
        <v>847</v>
      </c>
      <c r="W7" s="8"/>
      <c r="X7" s="143"/>
      <c r="Y7" s="143"/>
      <c r="Z7" s="143"/>
      <c r="AA7" s="150" t="s">
        <v>853</v>
      </c>
      <c r="AB7" s="151">
        <v>2</v>
      </c>
      <c r="AC7" s="164">
        <v>16646</v>
      </c>
      <c r="AD7" s="154">
        <v>45900</v>
      </c>
      <c r="AE7" s="152" t="s">
        <v>30</v>
      </c>
      <c r="AF7" s="152" t="s">
        <v>854</v>
      </c>
      <c r="AG7" s="8"/>
      <c r="AH7" s="150" t="s">
        <v>855</v>
      </c>
      <c r="AI7" s="150" t="s">
        <v>856</v>
      </c>
      <c r="AJ7" s="157" t="s">
        <v>581</v>
      </c>
      <c r="AK7" s="150" t="s">
        <v>857</v>
      </c>
      <c r="AM7" s="149">
        <v>2</v>
      </c>
      <c r="AN7" s="149" t="s">
        <v>858</v>
      </c>
      <c r="AO7" s="149">
        <v>2</v>
      </c>
      <c r="AP7" s="149">
        <v>1996</v>
      </c>
      <c r="AQ7" s="149">
        <v>1</v>
      </c>
      <c r="AR7" s="8"/>
    </row>
    <row r="8" spans="1:46" ht="60" x14ac:dyDescent="0.25">
      <c r="C8" s="143"/>
      <c r="D8" s="143"/>
      <c r="E8" s="143"/>
      <c r="F8" s="150" t="s">
        <v>859</v>
      </c>
      <c r="G8" s="143"/>
      <c r="H8" s="143"/>
      <c r="I8" s="143"/>
      <c r="J8" s="150" t="s">
        <v>57</v>
      </c>
      <c r="L8" s="150" t="s">
        <v>860</v>
      </c>
      <c r="M8" s="157" t="s">
        <v>861</v>
      </c>
      <c r="N8" s="149" t="s">
        <v>862</v>
      </c>
      <c r="O8" s="8"/>
      <c r="P8" s="8"/>
      <c r="Q8" s="8"/>
      <c r="R8" s="150" t="s">
        <v>660</v>
      </c>
      <c r="S8" s="8"/>
      <c r="T8" s="8"/>
      <c r="U8" s="8"/>
      <c r="V8" s="8"/>
      <c r="W8" s="8"/>
      <c r="X8" s="143"/>
      <c r="Y8" s="143"/>
      <c r="Z8" s="143"/>
      <c r="AA8" s="8"/>
      <c r="AB8" s="8"/>
      <c r="AC8" s="164">
        <v>17363</v>
      </c>
      <c r="AE8" s="149" t="s">
        <v>863</v>
      </c>
      <c r="AF8" s="149" t="s">
        <v>864</v>
      </c>
      <c r="AG8" s="8"/>
      <c r="AH8" s="150" t="s">
        <v>865</v>
      </c>
      <c r="AI8" s="150" t="s">
        <v>866</v>
      </c>
      <c r="AJ8" s="8"/>
      <c r="AK8" s="150" t="s">
        <v>867</v>
      </c>
      <c r="AM8" s="149">
        <v>3</v>
      </c>
      <c r="AN8" s="149" t="s">
        <v>868</v>
      </c>
      <c r="AO8" s="149">
        <v>3</v>
      </c>
      <c r="AP8" s="149">
        <v>1997</v>
      </c>
      <c r="AQ8" s="149">
        <v>0</v>
      </c>
      <c r="AR8" s="8"/>
    </row>
    <row r="9" spans="1:46" ht="30" x14ac:dyDescent="0.25">
      <c r="B9" s="144"/>
      <c r="C9" s="144"/>
      <c r="D9" s="143"/>
      <c r="E9" s="143"/>
      <c r="F9" s="150" t="s">
        <v>869</v>
      </c>
      <c r="G9" s="143"/>
      <c r="H9" s="143"/>
      <c r="I9" s="143"/>
      <c r="J9" s="150" t="s">
        <v>31</v>
      </c>
      <c r="K9" s="143"/>
      <c r="L9" s="143"/>
      <c r="M9" s="143"/>
      <c r="N9" s="149" t="s">
        <v>870</v>
      </c>
      <c r="O9" s="8"/>
      <c r="P9" s="8"/>
      <c r="Q9" s="8"/>
      <c r="R9" s="8"/>
      <c r="S9" s="8"/>
      <c r="T9" s="8"/>
      <c r="U9" s="8"/>
      <c r="V9" s="8"/>
      <c r="W9" s="8"/>
      <c r="X9" s="143"/>
      <c r="Y9" s="143"/>
      <c r="Z9" s="143"/>
      <c r="AA9" s="8"/>
      <c r="AB9" s="8"/>
      <c r="AC9" s="164">
        <v>18115</v>
      </c>
      <c r="AH9" s="150" t="s">
        <v>871</v>
      </c>
      <c r="AI9" s="150" t="s">
        <v>872</v>
      </c>
      <c r="AJ9" s="8"/>
      <c r="AK9" s="150" t="s">
        <v>873</v>
      </c>
      <c r="AM9" s="149">
        <v>4</v>
      </c>
      <c r="AN9" s="149" t="s">
        <v>874</v>
      </c>
      <c r="AO9" s="149">
        <v>4</v>
      </c>
      <c r="AP9" s="149">
        <v>1998</v>
      </c>
      <c r="AQ9" s="149">
        <v>0</v>
      </c>
      <c r="AR9" s="8"/>
    </row>
    <row r="10" spans="1:46" ht="30" x14ac:dyDescent="0.25">
      <c r="D10" s="143"/>
      <c r="E10" s="143"/>
      <c r="F10" s="143"/>
      <c r="G10" s="143"/>
      <c r="H10" s="143"/>
      <c r="I10" s="143"/>
      <c r="J10" s="150" t="s">
        <v>58</v>
      </c>
      <c r="K10" s="143"/>
      <c r="L10" s="143"/>
      <c r="M10" s="143"/>
      <c r="N10" s="149" t="s">
        <v>875</v>
      </c>
      <c r="O10" s="8"/>
      <c r="P10" s="8"/>
      <c r="Q10" s="8"/>
      <c r="R10" s="8"/>
      <c r="S10" s="8"/>
      <c r="T10" s="8"/>
      <c r="U10" s="8"/>
      <c r="V10" s="8"/>
      <c r="W10" s="8"/>
      <c r="X10" s="143"/>
      <c r="Y10" s="143"/>
      <c r="Z10" s="143"/>
      <c r="AA10" s="8"/>
      <c r="AB10" s="8"/>
      <c r="AC10" s="150"/>
      <c r="AH10" s="150" t="s">
        <v>876</v>
      </c>
      <c r="AI10" s="150" t="s">
        <v>877</v>
      </c>
      <c r="AJ10" s="8"/>
      <c r="AK10" s="8"/>
      <c r="AM10" s="149">
        <v>5</v>
      </c>
      <c r="AN10" s="149" t="s">
        <v>878</v>
      </c>
      <c r="AO10" s="149">
        <v>5</v>
      </c>
      <c r="AP10" s="149">
        <v>1999</v>
      </c>
      <c r="AQ10" s="149">
        <v>0</v>
      </c>
      <c r="AR10" s="8"/>
    </row>
    <row r="11" spans="1:46" x14ac:dyDescent="0.25">
      <c r="C11" s="143"/>
      <c r="D11" s="143"/>
      <c r="E11" s="143"/>
      <c r="F11" s="143"/>
      <c r="G11" s="143"/>
      <c r="H11" s="143"/>
      <c r="I11" s="143"/>
      <c r="J11" s="150" t="s">
        <v>59</v>
      </c>
      <c r="K11" s="143"/>
      <c r="L11" s="143"/>
      <c r="M11" s="143"/>
      <c r="N11" s="149" t="s">
        <v>879</v>
      </c>
      <c r="O11" s="8"/>
      <c r="P11" s="8"/>
      <c r="Q11" s="8"/>
      <c r="R11" s="8"/>
      <c r="S11" s="8"/>
      <c r="T11" s="8"/>
      <c r="U11" s="8"/>
      <c r="V11" s="8"/>
      <c r="W11" s="8"/>
      <c r="X11" s="143"/>
      <c r="Y11" s="143"/>
      <c r="Z11" s="143"/>
      <c r="AA11" s="8"/>
      <c r="AB11" s="8"/>
      <c r="AC11" s="164">
        <v>15904</v>
      </c>
      <c r="AH11" s="150" t="s">
        <v>610</v>
      </c>
      <c r="AI11" s="150" t="s">
        <v>880</v>
      </c>
      <c r="AJ11" s="8"/>
      <c r="AK11" s="8"/>
      <c r="AM11" s="149">
        <v>6</v>
      </c>
      <c r="AN11" s="149" t="s">
        <v>881</v>
      </c>
      <c r="AO11" s="149">
        <v>6</v>
      </c>
      <c r="AP11" s="149">
        <v>2000</v>
      </c>
      <c r="AQ11" s="149">
        <v>1</v>
      </c>
      <c r="AR11" s="8"/>
    </row>
    <row r="12" spans="1:46" ht="30" x14ac:dyDescent="0.25">
      <c r="C12" s="143"/>
      <c r="D12" s="143"/>
      <c r="E12" s="143"/>
      <c r="F12" s="143"/>
      <c r="G12" s="143"/>
      <c r="H12" s="143"/>
      <c r="I12" s="143"/>
      <c r="J12" s="150" t="s">
        <v>60</v>
      </c>
      <c r="K12" s="143"/>
      <c r="L12" s="143"/>
      <c r="M12" s="143"/>
      <c r="N12" s="149" t="s">
        <v>882</v>
      </c>
      <c r="O12" s="8"/>
      <c r="P12" s="8"/>
      <c r="Q12" s="8"/>
      <c r="R12" s="8"/>
      <c r="S12" s="8"/>
      <c r="T12" s="8"/>
      <c r="U12" s="8"/>
      <c r="V12" s="8"/>
      <c r="W12" s="8"/>
      <c r="X12" s="143"/>
      <c r="Y12" s="143"/>
      <c r="Z12" s="143"/>
      <c r="AA12" s="8"/>
      <c r="AB12" s="8"/>
      <c r="AC12" s="164">
        <v>17363</v>
      </c>
      <c r="AH12" s="150" t="s">
        <v>883</v>
      </c>
      <c r="AI12" s="8"/>
      <c r="AJ12" s="8"/>
      <c r="AK12" s="8"/>
      <c r="AM12" s="149">
        <v>7</v>
      </c>
      <c r="AN12" s="149" t="s">
        <v>884</v>
      </c>
      <c r="AO12" s="149">
        <v>7</v>
      </c>
      <c r="AP12" s="149">
        <v>2001</v>
      </c>
      <c r="AQ12" s="149">
        <v>0</v>
      </c>
      <c r="AR12" s="8"/>
    </row>
    <row r="13" spans="1:46" x14ac:dyDescent="0.25">
      <c r="C13" s="143"/>
      <c r="D13" s="143"/>
      <c r="E13" s="143"/>
      <c r="F13" s="143"/>
      <c r="G13" s="143"/>
      <c r="H13" s="143"/>
      <c r="I13" s="143"/>
      <c r="J13" s="150" t="s">
        <v>61</v>
      </c>
      <c r="K13" s="143"/>
      <c r="L13" s="143"/>
      <c r="M13" s="143"/>
      <c r="N13" s="149" t="s">
        <v>885</v>
      </c>
      <c r="O13" s="8"/>
      <c r="P13" s="8"/>
      <c r="Q13" s="8"/>
      <c r="R13" s="8"/>
      <c r="S13" s="8"/>
      <c r="T13" s="8"/>
      <c r="U13" s="8"/>
      <c r="V13" s="8"/>
      <c r="W13" s="8"/>
      <c r="X13" s="143"/>
      <c r="Y13" s="143"/>
      <c r="Z13" s="143"/>
      <c r="AA13" s="8"/>
      <c r="AB13" s="8"/>
      <c r="AC13" s="8"/>
      <c r="AH13" s="150" t="s">
        <v>612</v>
      </c>
      <c r="AI13" s="8"/>
      <c r="AJ13" s="8"/>
      <c r="AK13" s="8"/>
      <c r="AM13" s="149">
        <v>8</v>
      </c>
      <c r="AN13" s="149" t="s">
        <v>886</v>
      </c>
      <c r="AO13" s="149">
        <v>8</v>
      </c>
      <c r="AP13" s="149">
        <v>2002</v>
      </c>
      <c r="AQ13" s="149">
        <v>0</v>
      </c>
      <c r="AR13" s="8"/>
    </row>
    <row r="14" spans="1:46" ht="30" x14ac:dyDescent="0.25">
      <c r="C14" s="143"/>
      <c r="D14" s="143"/>
      <c r="E14" s="143"/>
      <c r="F14" s="143"/>
      <c r="G14" s="143"/>
      <c r="H14" s="143"/>
      <c r="I14" s="143"/>
      <c r="J14" s="150" t="s">
        <v>62</v>
      </c>
      <c r="K14" s="143"/>
      <c r="L14" s="143"/>
      <c r="M14" s="143"/>
      <c r="N14" s="149" t="s">
        <v>887</v>
      </c>
      <c r="O14" s="8"/>
      <c r="P14" s="8"/>
      <c r="Q14" s="8"/>
      <c r="R14" s="8"/>
      <c r="S14" s="8"/>
      <c r="T14" s="8"/>
      <c r="U14" s="8"/>
      <c r="V14" s="8"/>
      <c r="W14" s="8"/>
      <c r="X14" s="143"/>
      <c r="Y14" s="143"/>
      <c r="Z14" s="143"/>
      <c r="AA14" s="8"/>
      <c r="AB14" s="8"/>
      <c r="AC14" s="8"/>
      <c r="AH14" s="150" t="s">
        <v>888</v>
      </c>
      <c r="AI14" s="8"/>
      <c r="AJ14" s="8"/>
      <c r="AK14" s="8"/>
      <c r="AM14" s="149">
        <v>9</v>
      </c>
      <c r="AN14" s="149" t="s">
        <v>889</v>
      </c>
      <c r="AO14" s="149">
        <v>9</v>
      </c>
      <c r="AP14" s="149">
        <v>2003</v>
      </c>
      <c r="AQ14" s="149">
        <v>0</v>
      </c>
      <c r="AR14" s="8"/>
    </row>
    <row r="15" spans="1:46" x14ac:dyDescent="0.25">
      <c r="C15" s="143"/>
      <c r="D15" s="143"/>
      <c r="E15" s="143"/>
      <c r="F15" s="143"/>
      <c r="G15" s="143"/>
      <c r="H15" s="143"/>
      <c r="I15" s="143"/>
      <c r="J15" s="150" t="s">
        <v>63</v>
      </c>
      <c r="K15" s="143"/>
      <c r="L15" s="143"/>
      <c r="M15" s="143"/>
      <c r="N15" s="149" t="s">
        <v>890</v>
      </c>
      <c r="O15" s="8"/>
      <c r="P15" s="8"/>
      <c r="Q15" s="8"/>
      <c r="R15" s="8"/>
      <c r="S15" s="8"/>
      <c r="T15" s="8"/>
      <c r="U15" s="8"/>
      <c r="V15" s="8"/>
      <c r="W15" s="8"/>
      <c r="X15" s="143"/>
      <c r="Y15" s="143"/>
      <c r="Z15" s="143"/>
      <c r="AA15" s="8"/>
      <c r="AB15" s="8"/>
      <c r="AC15" s="8"/>
      <c r="AH15" s="150" t="s">
        <v>891</v>
      </c>
      <c r="AI15" s="8"/>
      <c r="AJ15" s="8"/>
      <c r="AK15" s="8"/>
      <c r="AM15" s="149">
        <v>10</v>
      </c>
      <c r="AN15" s="149" t="s">
        <v>892</v>
      </c>
      <c r="AO15" s="149">
        <v>10</v>
      </c>
      <c r="AP15" s="149">
        <v>2004</v>
      </c>
      <c r="AQ15" s="149">
        <v>1</v>
      </c>
      <c r="AR15" s="8"/>
    </row>
    <row r="16" spans="1:46" x14ac:dyDescent="0.25">
      <c r="C16" s="143"/>
      <c r="D16" s="143"/>
      <c r="E16" s="143"/>
      <c r="F16" s="143"/>
      <c r="G16" s="143"/>
      <c r="H16" s="143"/>
      <c r="I16" s="143"/>
      <c r="J16" s="150" t="s">
        <v>64</v>
      </c>
      <c r="K16" s="143"/>
      <c r="L16" s="143"/>
      <c r="M16" s="143"/>
      <c r="N16" s="149" t="s">
        <v>893</v>
      </c>
      <c r="O16" s="8"/>
      <c r="P16" s="8"/>
      <c r="Q16" s="8"/>
      <c r="R16" s="8"/>
      <c r="S16" s="8"/>
      <c r="T16" s="8"/>
      <c r="U16" s="8"/>
      <c r="V16" s="8"/>
      <c r="W16" s="8"/>
      <c r="X16" s="143"/>
      <c r="Y16" s="143"/>
      <c r="Z16" s="143"/>
      <c r="AA16" s="8"/>
      <c r="AB16" s="8"/>
      <c r="AC16" s="8"/>
      <c r="AH16" s="143"/>
      <c r="AI16" s="8"/>
      <c r="AJ16" s="8"/>
      <c r="AK16" s="8"/>
      <c r="AM16" s="149">
        <v>11</v>
      </c>
      <c r="AN16" s="149" t="s">
        <v>894</v>
      </c>
      <c r="AO16" s="149">
        <v>11</v>
      </c>
      <c r="AP16" s="149">
        <v>2005</v>
      </c>
      <c r="AQ16" s="149">
        <v>0</v>
      </c>
      <c r="AR16" s="8"/>
    </row>
    <row r="17" spans="3:44" x14ac:dyDescent="0.25">
      <c r="C17" s="143"/>
      <c r="D17" s="143"/>
      <c r="E17" s="143"/>
      <c r="F17" s="143"/>
      <c r="G17" s="143"/>
      <c r="H17" s="143"/>
      <c r="I17" s="143"/>
      <c r="J17" s="150" t="s">
        <v>65</v>
      </c>
      <c r="K17" s="143"/>
      <c r="L17" s="143"/>
      <c r="M17" s="143"/>
      <c r="N17" s="149" t="s">
        <v>895</v>
      </c>
      <c r="O17" s="8"/>
      <c r="P17" s="8"/>
      <c r="Q17" s="8"/>
      <c r="R17" s="8"/>
      <c r="S17" s="8"/>
      <c r="T17" s="8"/>
      <c r="U17" s="8"/>
      <c r="V17" s="8"/>
      <c r="W17" s="8"/>
      <c r="X17" s="143"/>
      <c r="Y17" s="143"/>
      <c r="Z17" s="143"/>
      <c r="AA17" s="8"/>
      <c r="AB17" s="8"/>
      <c r="AC17" s="8"/>
      <c r="AH17" s="143"/>
      <c r="AI17" s="8"/>
      <c r="AJ17" s="8"/>
      <c r="AK17" s="8"/>
      <c r="AM17" s="149">
        <v>12</v>
      </c>
      <c r="AN17" s="165" t="s">
        <v>896</v>
      </c>
      <c r="AO17" s="149">
        <v>12</v>
      </c>
      <c r="AP17" s="149">
        <v>2006</v>
      </c>
      <c r="AQ17" s="149">
        <v>0</v>
      </c>
      <c r="AR17" s="8"/>
    </row>
    <row r="18" spans="3:44" x14ac:dyDescent="0.25">
      <c r="C18" s="143"/>
      <c r="D18" s="143"/>
      <c r="E18" s="143"/>
      <c r="F18" s="143"/>
      <c r="G18" s="143"/>
      <c r="H18" s="143"/>
      <c r="I18" s="143"/>
      <c r="J18" s="150" t="s">
        <v>66</v>
      </c>
      <c r="K18" s="143"/>
      <c r="L18" s="143"/>
      <c r="M18" s="143"/>
      <c r="N18" s="149" t="s">
        <v>897</v>
      </c>
      <c r="O18" s="8"/>
      <c r="P18" s="8"/>
      <c r="Q18" s="8"/>
      <c r="R18" s="8"/>
      <c r="S18" s="8"/>
      <c r="T18" s="8"/>
      <c r="U18" s="8"/>
      <c r="V18" s="8"/>
      <c r="W18" s="8"/>
      <c r="X18" s="143"/>
      <c r="Y18" s="143"/>
      <c r="Z18" s="143"/>
      <c r="AA18" s="8"/>
      <c r="AB18" s="8"/>
      <c r="AC18" s="8"/>
      <c r="AH18" s="143"/>
      <c r="AI18" s="8"/>
      <c r="AJ18" s="8"/>
      <c r="AK18" s="8"/>
      <c r="AM18" s="149">
        <v>13</v>
      </c>
      <c r="AN18" s="8"/>
      <c r="AO18" s="8"/>
      <c r="AP18" s="149">
        <v>2007</v>
      </c>
      <c r="AQ18" s="149">
        <v>0</v>
      </c>
      <c r="AR18" s="8"/>
    </row>
    <row r="19" spans="3:44" x14ac:dyDescent="0.25">
      <c r="C19" s="143"/>
      <c r="D19" s="143"/>
      <c r="E19" s="143"/>
      <c r="F19" s="143"/>
      <c r="G19" s="143"/>
      <c r="H19" s="143"/>
      <c r="I19" s="143"/>
      <c r="J19" s="150" t="s">
        <v>69</v>
      </c>
      <c r="K19" s="143"/>
      <c r="L19" s="143"/>
      <c r="M19" s="143"/>
      <c r="N19" s="149" t="s">
        <v>898</v>
      </c>
      <c r="O19" s="8"/>
      <c r="P19" s="8"/>
      <c r="Q19" s="8"/>
      <c r="R19" s="8"/>
      <c r="S19" s="8"/>
      <c r="T19" s="8"/>
      <c r="U19" s="8"/>
      <c r="V19" s="8"/>
      <c r="W19" s="8"/>
      <c r="X19" s="143"/>
      <c r="Y19" s="143"/>
      <c r="Z19" s="143"/>
      <c r="AA19" s="8"/>
      <c r="AB19" s="8"/>
      <c r="AC19" s="8"/>
      <c r="AH19" s="143"/>
      <c r="AI19" s="8"/>
      <c r="AJ19" s="8"/>
      <c r="AK19" s="8"/>
      <c r="AM19" s="149">
        <v>14</v>
      </c>
      <c r="AN19" s="8"/>
      <c r="AO19" s="8"/>
      <c r="AP19" s="149">
        <v>2008</v>
      </c>
      <c r="AQ19" s="149">
        <v>1</v>
      </c>
      <c r="AR19" s="8"/>
    </row>
    <row r="20" spans="3:44" x14ac:dyDescent="0.25">
      <c r="C20" s="143"/>
      <c r="D20" s="143"/>
      <c r="E20" s="143"/>
      <c r="F20" s="143"/>
      <c r="G20" s="143"/>
      <c r="H20" s="143"/>
      <c r="I20" s="143"/>
      <c r="J20" s="150" t="s">
        <v>269</v>
      </c>
      <c r="K20" s="143"/>
      <c r="L20" s="143"/>
      <c r="M20" s="143"/>
      <c r="N20" s="149" t="s">
        <v>899</v>
      </c>
      <c r="O20" s="8"/>
      <c r="P20" s="8"/>
      <c r="Q20" s="8"/>
      <c r="R20" s="8"/>
      <c r="S20" s="8"/>
      <c r="T20" s="8"/>
      <c r="U20" s="8"/>
      <c r="V20" s="8"/>
      <c r="W20" s="8"/>
      <c r="X20" s="143"/>
      <c r="Y20" s="143"/>
      <c r="Z20" s="143"/>
      <c r="AA20" s="8"/>
      <c r="AB20" s="8"/>
      <c r="AC20" s="8"/>
      <c r="AM20" s="149">
        <v>15</v>
      </c>
      <c r="AN20" s="8"/>
      <c r="AO20" s="8"/>
      <c r="AP20" s="149">
        <v>2009</v>
      </c>
      <c r="AQ20" s="149">
        <v>0</v>
      </c>
      <c r="AR20" s="8"/>
    </row>
    <row r="21" spans="3:44" x14ac:dyDescent="0.25">
      <c r="J21" s="150" t="s">
        <v>901</v>
      </c>
      <c r="M21" s="143"/>
      <c r="N21" s="149" t="s">
        <v>900</v>
      </c>
      <c r="AM21" s="149">
        <v>16</v>
      </c>
      <c r="AN21" s="8"/>
      <c r="AO21" s="8"/>
      <c r="AP21" s="149">
        <v>2010</v>
      </c>
      <c r="AQ21" s="149">
        <v>0</v>
      </c>
      <c r="AR21" s="8"/>
    </row>
    <row r="22" spans="3:44" x14ac:dyDescent="0.25">
      <c r="J22" s="150" t="s">
        <v>903</v>
      </c>
      <c r="M22" s="143"/>
      <c r="N22" s="149" t="s">
        <v>902</v>
      </c>
      <c r="AM22" s="149">
        <v>17</v>
      </c>
      <c r="AN22" s="8"/>
      <c r="AO22" s="8"/>
      <c r="AP22" s="149">
        <v>2011</v>
      </c>
      <c r="AQ22" s="149">
        <v>0</v>
      </c>
      <c r="AR22" s="8"/>
    </row>
    <row r="23" spans="3:44" x14ac:dyDescent="0.25">
      <c r="J23" s="150" t="s">
        <v>905</v>
      </c>
      <c r="M23" s="143"/>
      <c r="N23" s="149" t="s">
        <v>904</v>
      </c>
      <c r="AM23" s="149">
        <v>18</v>
      </c>
      <c r="AN23" s="8"/>
      <c r="AO23" s="8"/>
      <c r="AP23" s="149">
        <v>2012</v>
      </c>
      <c r="AQ23" s="149">
        <v>1</v>
      </c>
      <c r="AR23" s="8"/>
    </row>
    <row r="24" spans="3:44" x14ac:dyDescent="0.25">
      <c r="J24" s="150" t="s">
        <v>907</v>
      </c>
      <c r="M24" s="143"/>
      <c r="N24" s="149" t="s">
        <v>906</v>
      </c>
      <c r="AM24" s="149">
        <v>19</v>
      </c>
      <c r="AN24" s="8"/>
      <c r="AO24" s="8"/>
      <c r="AP24" s="149">
        <v>2013</v>
      </c>
      <c r="AQ24" s="149">
        <v>0</v>
      </c>
      <c r="AR24" s="8"/>
    </row>
    <row r="25" spans="3:44" x14ac:dyDescent="0.25">
      <c r="J25" s="150" t="s">
        <v>908</v>
      </c>
      <c r="N25" s="149" t="s">
        <v>859</v>
      </c>
      <c r="AM25" s="149">
        <v>20</v>
      </c>
      <c r="AN25" s="8"/>
      <c r="AO25" s="8"/>
      <c r="AP25" s="149">
        <v>2014</v>
      </c>
      <c r="AQ25" s="149">
        <v>0</v>
      </c>
      <c r="AR25" s="8"/>
    </row>
    <row r="26" spans="3:44" x14ac:dyDescent="0.25">
      <c r="J26" s="150" t="s">
        <v>32</v>
      </c>
      <c r="AM26" s="149">
        <v>21</v>
      </c>
      <c r="AN26" s="8"/>
      <c r="AO26" s="8"/>
      <c r="AP26" s="149">
        <v>2015</v>
      </c>
      <c r="AQ26" s="149">
        <v>0</v>
      </c>
      <c r="AR26" s="8"/>
    </row>
    <row r="27" spans="3:44" x14ac:dyDescent="0.25">
      <c r="J27" s="150" t="s">
        <v>34</v>
      </c>
      <c r="AM27" s="149">
        <v>22</v>
      </c>
      <c r="AN27" s="8"/>
      <c r="AO27" s="8"/>
      <c r="AP27" s="149">
        <v>2016</v>
      </c>
      <c r="AQ27" s="149">
        <v>1</v>
      </c>
      <c r="AR27" s="8"/>
    </row>
    <row r="28" spans="3:44" x14ac:dyDescent="0.25">
      <c r="J28" s="150" t="s">
        <v>909</v>
      </c>
      <c r="AM28" s="149">
        <v>23</v>
      </c>
      <c r="AN28" s="8"/>
      <c r="AO28" s="8"/>
      <c r="AP28" s="149">
        <v>2017</v>
      </c>
      <c r="AQ28" s="149">
        <v>0</v>
      </c>
      <c r="AR28" s="8"/>
    </row>
    <row r="29" spans="3:44" x14ac:dyDescent="0.25">
      <c r="J29" s="150" t="s">
        <v>910</v>
      </c>
      <c r="AM29" s="149">
        <v>24</v>
      </c>
      <c r="AN29" s="8"/>
      <c r="AO29" s="8"/>
      <c r="AP29" s="149">
        <v>2018</v>
      </c>
      <c r="AQ29" s="149">
        <v>0</v>
      </c>
      <c r="AR29" s="8"/>
    </row>
    <row r="30" spans="3:44" x14ac:dyDescent="0.25">
      <c r="J30" s="150" t="s">
        <v>33</v>
      </c>
      <c r="AM30" s="149">
        <v>25</v>
      </c>
      <c r="AN30" s="8"/>
      <c r="AO30" s="8"/>
      <c r="AP30" s="8"/>
      <c r="AQ30" s="8"/>
      <c r="AR30" s="8"/>
    </row>
    <row r="31" spans="3:44" x14ac:dyDescent="0.25">
      <c r="J31" s="150" t="s">
        <v>911</v>
      </c>
      <c r="AM31" s="149">
        <v>26</v>
      </c>
      <c r="AN31" s="8"/>
      <c r="AO31" s="8"/>
      <c r="AP31" s="8"/>
      <c r="AQ31" s="8"/>
      <c r="AR31" s="8"/>
    </row>
    <row r="32" spans="3:44" x14ac:dyDescent="0.25">
      <c r="J32" s="150">
        <v>0</v>
      </c>
      <c r="AM32" s="149">
        <v>27</v>
      </c>
      <c r="AN32" s="8"/>
      <c r="AO32" s="8"/>
      <c r="AP32" s="8"/>
      <c r="AQ32" s="8"/>
      <c r="AR32" s="8"/>
    </row>
    <row r="33" spans="2:44" x14ac:dyDescent="0.25">
      <c r="J33" s="150">
        <v>1</v>
      </c>
      <c r="AM33" s="149">
        <v>28</v>
      </c>
      <c r="AN33" s="8"/>
      <c r="AO33" s="8"/>
      <c r="AP33" s="8"/>
      <c r="AQ33" s="8"/>
      <c r="AR33" s="8"/>
    </row>
    <row r="34" spans="2:44" x14ac:dyDescent="0.25">
      <c r="J34" s="150">
        <v>2</v>
      </c>
      <c r="AM34" s="149">
        <v>29</v>
      </c>
      <c r="AN34" s="8"/>
      <c r="AO34" s="8"/>
      <c r="AP34" s="8"/>
      <c r="AQ34" s="8"/>
      <c r="AR34" s="8"/>
    </row>
    <row r="35" spans="2:44" x14ac:dyDescent="0.25">
      <c r="J35" s="150">
        <v>3</v>
      </c>
      <c r="AM35" s="149">
        <v>30</v>
      </c>
      <c r="AN35" s="8"/>
      <c r="AO35" s="8"/>
      <c r="AP35" s="8"/>
      <c r="AQ35" s="8"/>
      <c r="AR35" s="8"/>
    </row>
    <row r="36" spans="2:44" x14ac:dyDescent="0.25">
      <c r="J36" s="150">
        <v>4</v>
      </c>
      <c r="AM36" s="149">
        <v>31</v>
      </c>
      <c r="AN36" s="8"/>
      <c r="AO36" s="8"/>
      <c r="AP36" s="8"/>
      <c r="AQ36" s="8"/>
      <c r="AR36" s="8"/>
    </row>
    <row r="37" spans="2:44" ht="15.75" thickBot="1" x14ac:dyDescent="0.3">
      <c r="J37" s="150">
        <v>5</v>
      </c>
      <c r="AM37" s="11"/>
      <c r="AN37" s="11"/>
      <c r="AO37" s="11"/>
      <c r="AP37" s="11"/>
      <c r="AQ37" s="11"/>
      <c r="AR37" s="11"/>
    </row>
    <row r="38" spans="2:44" x14ac:dyDescent="0.25">
      <c r="J38" s="150">
        <v>6</v>
      </c>
    </row>
    <row r="39" spans="2:44" x14ac:dyDescent="0.25">
      <c r="J39" s="150">
        <v>7</v>
      </c>
    </row>
    <row r="40" spans="2:44" x14ac:dyDescent="0.25">
      <c r="J40" s="150">
        <v>8</v>
      </c>
    </row>
    <row r="41" spans="2:44" x14ac:dyDescent="0.25">
      <c r="J41" s="158">
        <v>9</v>
      </c>
    </row>
    <row r="43" spans="2:44" ht="15.75" thickBot="1" x14ac:dyDescent="0.3">
      <c r="B43" s="145"/>
      <c r="C43" s="145"/>
      <c r="D43" s="145"/>
      <c r="E43" s="145"/>
      <c r="F43" s="145"/>
      <c r="G43" s="145"/>
      <c r="H43" s="145"/>
      <c r="I43" s="145"/>
      <c r="J43" s="145"/>
      <c r="K43" s="145"/>
      <c r="L43" s="145"/>
      <c r="M43" s="145"/>
      <c r="N43" s="11"/>
      <c r="O43" s="11"/>
      <c r="P43" s="11"/>
      <c r="Q43" s="11"/>
      <c r="R43" s="11"/>
      <c r="S43" s="11"/>
      <c r="T43" s="11"/>
      <c r="U43" s="11"/>
      <c r="V43" s="11"/>
      <c r="W43" s="11"/>
      <c r="X43" s="145"/>
      <c r="Y43" s="145"/>
      <c r="Z43" s="145"/>
      <c r="AA43" s="11"/>
      <c r="AB43" s="11"/>
      <c r="AC43" s="11"/>
      <c r="AD43" s="11"/>
      <c r="AE43" s="11"/>
      <c r="AF43" s="11"/>
      <c r="AG43" s="11"/>
      <c r="AH43" s="145"/>
      <c r="AI43" s="11"/>
      <c r="AJ43" s="11"/>
      <c r="AK43" s="11"/>
    </row>
  </sheetData>
  <sheetProtection algorithmName="SHA-512" hashValue="BnPvESg/xobmQ7isqZzGDxHJencs5UlWXLNLO9bMOHbfN8feGhh546gzi5P/V1KZEcCTS2UJ2Mx5FYk6azs1KA==" saltValue="X/i/qJz8Qupp0jUiGXQoEw==" spinCount="100000" sheet="1" objects="1" scenarios="1" selectLockedCells="1" selectUnlockedCells="1"/>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D058A-EA97-48A2-A878-D3D593A4DE78}">
  <sheetPr codeName="Sheet19"/>
  <dimension ref="A1:J49"/>
  <sheetViews>
    <sheetView topLeftCell="A14" workbookViewId="0">
      <selection activeCell="M22" sqref="M22"/>
    </sheetView>
  </sheetViews>
  <sheetFormatPr defaultRowHeight="15" x14ac:dyDescent="0.25"/>
  <cols>
    <col min="1" max="1" width="4.7109375" customWidth="1"/>
    <col min="2" max="2" width="25" customWidth="1"/>
    <col min="3" max="7" width="14.28515625" customWidth="1"/>
    <col min="8" max="8" width="4.85546875" customWidth="1"/>
  </cols>
  <sheetData>
    <row r="1" spans="1:10" ht="15.75" thickBot="1" x14ac:dyDescent="0.3">
      <c r="A1" s="20"/>
      <c r="B1" s="20"/>
      <c r="C1" s="20"/>
      <c r="D1" s="20"/>
      <c r="E1" s="20"/>
      <c r="F1" s="20"/>
      <c r="G1" s="20"/>
      <c r="H1" s="20"/>
      <c r="I1" s="20"/>
      <c r="J1" s="20"/>
    </row>
    <row r="2" spans="1:10" ht="45" x14ac:dyDescent="0.25">
      <c r="A2" s="50"/>
      <c r="B2" s="68" t="s">
        <v>0</v>
      </c>
      <c r="C2" s="65" t="s">
        <v>1</v>
      </c>
      <c r="D2" s="65" t="s">
        <v>2</v>
      </c>
      <c r="E2" s="65" t="s">
        <v>3</v>
      </c>
      <c r="F2" s="65" t="s">
        <v>4</v>
      </c>
      <c r="G2" s="66" t="s">
        <v>5</v>
      </c>
      <c r="H2" s="20"/>
      <c r="I2" s="63" t="s">
        <v>6</v>
      </c>
      <c r="J2" s="20"/>
    </row>
    <row r="3" spans="1:10" x14ac:dyDescent="0.25">
      <c r="A3" s="20"/>
      <c r="B3" s="69" t="s">
        <v>7</v>
      </c>
      <c r="C3" s="36">
        <f>13311*1.01</f>
        <v>13444.11</v>
      </c>
      <c r="D3" s="36">
        <f>C4</f>
        <v>16605</v>
      </c>
      <c r="E3" s="54">
        <v>6.0999999999999999E-2</v>
      </c>
      <c r="F3" s="54">
        <v>4.8500000000000001E-2</v>
      </c>
      <c r="G3" s="22">
        <v>4.02E-2</v>
      </c>
      <c r="H3" s="20"/>
      <c r="I3" s="21">
        <f>D3-C3</f>
        <v>3160.8899999999994</v>
      </c>
      <c r="J3" s="20"/>
    </row>
    <row r="4" spans="1:10" x14ac:dyDescent="0.25">
      <c r="A4" s="20"/>
      <c r="B4" s="69" t="s">
        <v>8</v>
      </c>
      <c r="C4" s="21">
        <v>16605</v>
      </c>
      <c r="D4" s="36">
        <f t="shared" ref="D4:D8" si="0">C5</f>
        <v>23522.9</v>
      </c>
      <c r="E4" s="54">
        <v>0.111</v>
      </c>
      <c r="F4" s="54">
        <v>8.5999999999999993E-2</v>
      </c>
      <c r="G4" s="22">
        <v>6.93E-2</v>
      </c>
      <c r="H4" s="20"/>
      <c r="I4" s="21">
        <f t="shared" ref="I4:I8" si="1">D4-C4</f>
        <v>6917.9000000000015</v>
      </c>
      <c r="J4" s="20"/>
    </row>
    <row r="5" spans="1:10" x14ac:dyDescent="0.25">
      <c r="A5" s="20"/>
      <c r="B5" s="69" t="s">
        <v>9</v>
      </c>
      <c r="C5" s="21">
        <v>23522.9</v>
      </c>
      <c r="D5" s="36">
        <f t="shared" si="0"/>
        <v>34595.53</v>
      </c>
      <c r="E5" s="54">
        <v>0.13100000000000001</v>
      </c>
      <c r="F5" s="54">
        <v>0.10100000000000001</v>
      </c>
      <c r="G5" s="22">
        <v>8.1000000000000003E-2</v>
      </c>
      <c r="H5" s="20"/>
      <c r="I5" s="21">
        <f t="shared" si="1"/>
        <v>11072.629999999997</v>
      </c>
      <c r="J5" s="20"/>
    </row>
    <row r="6" spans="1:10" x14ac:dyDescent="0.25">
      <c r="A6" s="20"/>
      <c r="B6" s="69" t="s">
        <v>10</v>
      </c>
      <c r="C6" s="21">
        <v>34595.53</v>
      </c>
      <c r="D6" s="36">
        <f t="shared" si="0"/>
        <v>48431.519999999997</v>
      </c>
      <c r="E6" s="54">
        <v>0.161</v>
      </c>
      <c r="F6" s="54">
        <v>0.1235</v>
      </c>
      <c r="G6" s="22">
        <v>9.8500000000000004E-2</v>
      </c>
      <c r="H6" s="20"/>
      <c r="I6" s="21">
        <f t="shared" si="1"/>
        <v>13835.989999999998</v>
      </c>
      <c r="J6" s="20"/>
    </row>
    <row r="7" spans="1:10" x14ac:dyDescent="0.25">
      <c r="A7" s="20"/>
      <c r="B7" s="69" t="s">
        <v>11</v>
      </c>
      <c r="C7" s="21">
        <v>48431.519999999997</v>
      </c>
      <c r="D7" s="36">
        <f t="shared" si="0"/>
        <v>69225.399999999994</v>
      </c>
      <c r="E7" s="54">
        <v>0.191</v>
      </c>
      <c r="F7" s="54">
        <v>0.14599999999999999</v>
      </c>
      <c r="G7" s="22">
        <v>0.11600000000000001</v>
      </c>
      <c r="H7" s="20"/>
      <c r="I7" s="21">
        <f t="shared" si="1"/>
        <v>20793.879999999997</v>
      </c>
      <c r="J7" s="20"/>
    </row>
    <row r="8" spans="1:10" x14ac:dyDescent="0.25">
      <c r="A8" s="20"/>
      <c r="B8" s="69" t="s">
        <v>12</v>
      </c>
      <c r="C8" s="21">
        <v>69225.399999999994</v>
      </c>
      <c r="D8" s="36">
        <f t="shared" si="0"/>
        <v>83030.080000000002</v>
      </c>
      <c r="E8" s="54">
        <v>0.20100000000000001</v>
      </c>
      <c r="F8" s="54">
        <v>0.1535</v>
      </c>
      <c r="G8" s="22">
        <v>0.12180000000000001</v>
      </c>
      <c r="H8" s="20"/>
      <c r="I8" s="21">
        <f t="shared" si="1"/>
        <v>13804.680000000008</v>
      </c>
      <c r="J8" s="20"/>
    </row>
    <row r="9" spans="1:10" ht="15.75" thickBot="1" x14ac:dyDescent="0.3">
      <c r="A9" s="20"/>
      <c r="B9" s="70" t="s">
        <v>13</v>
      </c>
      <c r="C9" s="23">
        <v>83030.080000000002</v>
      </c>
      <c r="D9" s="37"/>
      <c r="E9" s="55">
        <v>0.21099999999999999</v>
      </c>
      <c r="F9" s="55">
        <v>0.161</v>
      </c>
      <c r="G9" s="56">
        <v>0.12770000000000001</v>
      </c>
      <c r="H9" s="20"/>
      <c r="I9" s="24"/>
      <c r="J9" s="20"/>
    </row>
    <row r="10" spans="1:10" ht="15.75" thickBot="1" x14ac:dyDescent="0.3">
      <c r="A10" s="20"/>
      <c r="B10" s="20"/>
      <c r="C10" s="20"/>
      <c r="E10" s="20"/>
      <c r="F10" s="20"/>
      <c r="G10" s="20"/>
      <c r="H10" s="20"/>
      <c r="I10" s="20"/>
      <c r="J10" s="20"/>
    </row>
    <row r="11" spans="1:10" s="51" customFormat="1" ht="45" x14ac:dyDescent="0.25">
      <c r="A11" s="50"/>
      <c r="B11" s="64" t="s">
        <v>14</v>
      </c>
      <c r="C11" s="65" t="s">
        <v>1</v>
      </c>
      <c r="D11" s="67" t="s">
        <v>2</v>
      </c>
      <c r="E11" s="65" t="s">
        <v>3</v>
      </c>
      <c r="F11" s="65" t="s">
        <v>4</v>
      </c>
      <c r="G11" s="66" t="s">
        <v>5</v>
      </c>
      <c r="H11" s="50"/>
      <c r="I11" s="63" t="s">
        <v>6</v>
      </c>
      <c r="J11" s="50"/>
    </row>
    <row r="12" spans="1:10" x14ac:dyDescent="0.25">
      <c r="A12" s="20"/>
      <c r="B12" s="71" t="s">
        <v>7</v>
      </c>
      <c r="C12" s="21">
        <v>16984</v>
      </c>
      <c r="D12" s="36">
        <f>C13</f>
        <v>48431</v>
      </c>
      <c r="E12" s="54">
        <v>0.111</v>
      </c>
      <c r="F12" s="54">
        <v>8.5999999999999993E-2</v>
      </c>
      <c r="G12" s="57">
        <v>6.93E-2</v>
      </c>
      <c r="H12" s="20"/>
      <c r="I12" s="21">
        <f>D12-C12</f>
        <v>31447</v>
      </c>
      <c r="J12" s="20"/>
    </row>
    <row r="13" spans="1:10" x14ac:dyDescent="0.25">
      <c r="A13" s="20"/>
      <c r="B13" s="71" t="s">
        <v>8</v>
      </c>
      <c r="C13" s="21">
        <v>48431</v>
      </c>
      <c r="D13" s="36">
        <f t="shared" ref="D13:D14" si="2">C14</f>
        <v>55352</v>
      </c>
      <c r="E13" s="54">
        <v>0.121</v>
      </c>
      <c r="F13" s="54">
        <v>9.35E-2</v>
      </c>
      <c r="G13" s="57">
        <v>7.5200000000000003E-2</v>
      </c>
      <c r="H13" s="20"/>
      <c r="I13" s="21">
        <f t="shared" ref="I13:I14" si="3">D13-C13</f>
        <v>6921</v>
      </c>
      <c r="J13" s="20"/>
    </row>
    <row r="14" spans="1:10" x14ac:dyDescent="0.25">
      <c r="A14" s="20"/>
      <c r="B14" s="71" t="s">
        <v>9</v>
      </c>
      <c r="C14" s="21">
        <v>55352</v>
      </c>
      <c r="D14" s="36">
        <f t="shared" si="2"/>
        <v>68870</v>
      </c>
      <c r="E14" s="54">
        <v>0.151</v>
      </c>
      <c r="F14" s="54">
        <v>0.11600000000000001</v>
      </c>
      <c r="G14" s="57">
        <v>9.2700000000000005E-2</v>
      </c>
      <c r="H14" s="20"/>
      <c r="I14" s="21">
        <f t="shared" si="3"/>
        <v>13518</v>
      </c>
      <c r="J14" s="20"/>
    </row>
    <row r="15" spans="1:10" ht="15.75" thickBot="1" x14ac:dyDescent="0.3">
      <c r="A15" s="20"/>
      <c r="B15" s="72" t="s">
        <v>10</v>
      </c>
      <c r="C15" s="25">
        <v>68870</v>
      </c>
      <c r="D15" s="38"/>
      <c r="E15" s="58">
        <v>0.161</v>
      </c>
      <c r="F15" s="58">
        <v>0.1235</v>
      </c>
      <c r="G15" s="59">
        <v>9.8500000000000004E-2</v>
      </c>
      <c r="H15" s="20"/>
      <c r="I15" s="25"/>
      <c r="J15" s="20"/>
    </row>
    <row r="16" spans="1:10" x14ac:dyDescent="0.25">
      <c r="A16" s="20"/>
      <c r="B16" s="20"/>
      <c r="C16" s="20"/>
      <c r="D16" s="20"/>
      <c r="E16" s="20"/>
      <c r="F16" s="20"/>
      <c r="G16" s="20"/>
      <c r="H16" s="20"/>
      <c r="I16" s="20"/>
      <c r="J16" s="20"/>
    </row>
    <row r="17" spans="1:10" ht="29.25" customHeight="1" x14ac:dyDescent="0.25">
      <c r="A17" s="20"/>
      <c r="B17" s="641" t="s">
        <v>959</v>
      </c>
      <c r="C17" s="641"/>
      <c r="D17" s="641"/>
      <c r="E17" s="641"/>
      <c r="F17" s="641"/>
      <c r="G17" s="641"/>
      <c r="H17" s="20"/>
      <c r="I17" s="20"/>
      <c r="J17" s="20"/>
    </row>
    <row r="18" spans="1:10" ht="15.6" customHeight="1" x14ac:dyDescent="0.25">
      <c r="A18" s="20"/>
      <c r="B18" s="641" t="s">
        <v>15</v>
      </c>
      <c r="C18" s="641"/>
      <c r="D18" s="641"/>
      <c r="E18" s="641" t="s">
        <v>16</v>
      </c>
      <c r="F18" s="641"/>
      <c r="G18" s="641"/>
      <c r="H18" s="20"/>
      <c r="I18" s="20"/>
      <c r="J18" s="20"/>
    </row>
    <row r="19" spans="1:10" x14ac:dyDescent="0.25">
      <c r="A19" s="20"/>
      <c r="B19" s="27">
        <v>0</v>
      </c>
      <c r="C19" s="28" t="s">
        <v>18</v>
      </c>
      <c r="D19" s="29">
        <v>34037.120000000003</v>
      </c>
      <c r="E19" s="27"/>
      <c r="F19" s="30">
        <v>4193</v>
      </c>
      <c r="G19" s="31"/>
      <c r="H19" s="20"/>
      <c r="I19" s="20"/>
      <c r="J19" s="20"/>
    </row>
    <row r="20" spans="1:10" x14ac:dyDescent="0.25">
      <c r="A20" s="20"/>
      <c r="B20" s="18">
        <f>$D19+0.01</f>
        <v>34037.130000000005</v>
      </c>
      <c r="C20" s="28" t="s">
        <v>18</v>
      </c>
      <c r="D20" s="29">
        <v>38576.720000000001</v>
      </c>
      <c r="E20" s="32"/>
      <c r="F20" s="30">
        <v>3807</v>
      </c>
      <c r="G20" s="31"/>
      <c r="H20" s="20"/>
      <c r="I20" s="20"/>
      <c r="J20" s="20"/>
    </row>
    <row r="21" spans="1:10" x14ac:dyDescent="0.25">
      <c r="A21" s="20"/>
      <c r="B21" s="18">
        <f>$D20+0.01</f>
        <v>38576.730000000003</v>
      </c>
      <c r="C21" s="28" t="s">
        <v>18</v>
      </c>
      <c r="D21" s="29">
        <v>43115.28</v>
      </c>
      <c r="E21" s="32"/>
      <c r="F21" s="30">
        <v>3423</v>
      </c>
      <c r="G21" s="31"/>
      <c r="H21" s="20"/>
      <c r="I21" s="20"/>
      <c r="J21" s="20"/>
    </row>
    <row r="22" spans="1:10" x14ac:dyDescent="0.25">
      <c r="A22" s="20"/>
      <c r="B22" s="18">
        <f t="shared" ref="B22:B30" si="4">$D21+0.01</f>
        <v>43115.29</v>
      </c>
      <c r="C22" s="28" t="s">
        <v>18</v>
      </c>
      <c r="D22" s="29">
        <v>47712.08</v>
      </c>
      <c r="E22" s="32"/>
      <c r="F22" s="30">
        <v>3014</v>
      </c>
      <c r="G22" s="31"/>
      <c r="H22" s="20"/>
      <c r="I22" s="20"/>
      <c r="J22" s="20"/>
    </row>
    <row r="23" spans="1:10" x14ac:dyDescent="0.25">
      <c r="A23" s="20"/>
      <c r="B23" s="18">
        <f t="shared" si="4"/>
        <v>47712.090000000004</v>
      </c>
      <c r="C23" s="28" t="s">
        <v>18</v>
      </c>
      <c r="D23" s="29">
        <v>52192.4</v>
      </c>
      <c r="E23" s="32"/>
      <c r="F23" s="30">
        <v>2640</v>
      </c>
      <c r="G23" s="31"/>
      <c r="H23" s="20"/>
      <c r="I23" s="20"/>
      <c r="J23" s="20"/>
    </row>
    <row r="24" spans="1:10" x14ac:dyDescent="0.25">
      <c r="A24" s="20"/>
      <c r="B24" s="18">
        <f t="shared" si="4"/>
        <v>52192.41</v>
      </c>
      <c r="C24" s="28" t="s">
        <v>18</v>
      </c>
      <c r="D24" s="29">
        <v>56729.919999999998</v>
      </c>
      <c r="E24" s="32"/>
      <c r="F24" s="30">
        <v>2262</v>
      </c>
      <c r="G24" s="31"/>
      <c r="H24" s="20"/>
      <c r="I24" s="20"/>
      <c r="J24" s="20"/>
    </row>
    <row r="25" spans="1:10" x14ac:dyDescent="0.25">
      <c r="A25" s="20"/>
      <c r="B25" s="18">
        <f t="shared" si="4"/>
        <v>56729.93</v>
      </c>
      <c r="C25" s="28" t="s">
        <v>18</v>
      </c>
      <c r="D25" s="29">
        <v>61761.440000000002</v>
      </c>
      <c r="E25" s="32"/>
      <c r="F25" s="30">
        <v>1890</v>
      </c>
      <c r="G25" s="31"/>
      <c r="H25" s="20"/>
      <c r="I25" s="20"/>
      <c r="J25" s="20"/>
    </row>
    <row r="26" spans="1:10" x14ac:dyDescent="0.25">
      <c r="A26" s="20"/>
      <c r="B26" s="18">
        <f t="shared" si="4"/>
        <v>61761.450000000004</v>
      </c>
      <c r="C26" s="28" t="s">
        <v>18</v>
      </c>
      <c r="D26" s="29">
        <v>65809.119999999995</v>
      </c>
      <c r="E26" s="32"/>
      <c r="F26" s="30">
        <v>1505</v>
      </c>
      <c r="G26" s="31"/>
      <c r="H26" s="20"/>
      <c r="I26" s="20"/>
      <c r="J26" s="20"/>
    </row>
    <row r="27" spans="1:10" x14ac:dyDescent="0.25">
      <c r="A27" s="20"/>
      <c r="B27" s="18">
        <f t="shared" si="4"/>
        <v>65809.12999999999</v>
      </c>
      <c r="C27" s="28" t="s">
        <v>18</v>
      </c>
      <c r="D27" s="29">
        <v>70347.679999999993</v>
      </c>
      <c r="E27" s="32"/>
      <c r="F27" s="30">
        <v>1122</v>
      </c>
      <c r="G27" s="31"/>
      <c r="H27" s="20"/>
      <c r="I27" s="20"/>
      <c r="J27" s="20"/>
    </row>
    <row r="28" spans="1:10" x14ac:dyDescent="0.25">
      <c r="A28" s="20"/>
      <c r="B28" s="18">
        <f t="shared" si="4"/>
        <v>70347.689999999988</v>
      </c>
      <c r="C28" s="28" t="s">
        <v>18</v>
      </c>
      <c r="D28" s="29">
        <v>72003</v>
      </c>
      <c r="E28" s="32"/>
      <c r="F28" s="30">
        <v>738</v>
      </c>
      <c r="G28" s="31"/>
      <c r="H28" s="20"/>
      <c r="I28" s="20"/>
      <c r="J28" s="20"/>
    </row>
    <row r="29" spans="1:10" x14ac:dyDescent="0.25">
      <c r="A29" s="20"/>
      <c r="B29" s="18">
        <f t="shared" si="4"/>
        <v>72003.009999999995</v>
      </c>
      <c r="C29" s="28" t="s">
        <v>18</v>
      </c>
      <c r="D29" s="29">
        <v>74883.12</v>
      </c>
      <c r="E29" s="32"/>
      <c r="F29" s="30">
        <v>369</v>
      </c>
      <c r="G29" s="31"/>
      <c r="H29" s="20"/>
      <c r="I29" s="20"/>
      <c r="J29" s="20"/>
    </row>
    <row r="30" spans="1:10" x14ac:dyDescent="0.25">
      <c r="A30" s="20"/>
      <c r="B30" s="18">
        <f t="shared" si="4"/>
        <v>74883.12999999999</v>
      </c>
      <c r="C30" s="28" t="s">
        <v>19</v>
      </c>
      <c r="D30" s="33" t="s">
        <v>20</v>
      </c>
      <c r="E30" s="32"/>
      <c r="F30" s="30">
        <v>0</v>
      </c>
      <c r="G30" s="33"/>
      <c r="H30" s="20"/>
      <c r="I30" s="20"/>
      <c r="J30" s="20"/>
    </row>
    <row r="31" spans="1:10" x14ac:dyDescent="0.25">
      <c r="A31" s="20"/>
      <c r="B31" s="20"/>
      <c r="C31" s="20"/>
      <c r="D31" s="20"/>
      <c r="E31" s="20"/>
      <c r="F31" s="20"/>
      <c r="G31" s="20"/>
      <c r="H31" s="20"/>
      <c r="I31" s="20"/>
      <c r="J31" s="20"/>
    </row>
    <row r="32" spans="1:10" ht="15.75" x14ac:dyDescent="0.25">
      <c r="A32" s="20"/>
      <c r="B32" s="647" t="s">
        <v>21</v>
      </c>
      <c r="C32" s="647"/>
      <c r="D32" s="647"/>
      <c r="E32" s="647"/>
      <c r="F32" s="647"/>
      <c r="G32" s="648"/>
      <c r="H32" s="34"/>
      <c r="I32" s="20"/>
      <c r="J32" s="20"/>
    </row>
    <row r="33" spans="1:10" ht="31.5" x14ac:dyDescent="0.25">
      <c r="A33" s="20"/>
      <c r="B33" s="52"/>
      <c r="C33" s="52"/>
      <c r="D33" s="643" t="s">
        <v>22</v>
      </c>
      <c r="E33" s="644"/>
      <c r="F33" s="645"/>
      <c r="G33" s="52" t="s">
        <v>23</v>
      </c>
      <c r="H33" s="34"/>
      <c r="I33" s="20"/>
      <c r="J33" s="20"/>
    </row>
    <row r="34" spans="1:10" ht="15" customHeight="1" x14ac:dyDescent="0.25">
      <c r="A34" s="20"/>
      <c r="B34" s="646" t="s">
        <v>24</v>
      </c>
      <c r="C34" s="646"/>
      <c r="D34" s="35">
        <v>0</v>
      </c>
      <c r="E34" s="35" t="s">
        <v>18</v>
      </c>
      <c r="F34" s="35">
        <v>15904</v>
      </c>
      <c r="G34" s="53">
        <v>274</v>
      </c>
      <c r="H34" s="42"/>
      <c r="I34" s="20"/>
      <c r="J34" s="20"/>
    </row>
    <row r="35" spans="1:10" x14ac:dyDescent="0.25">
      <c r="A35" s="20"/>
      <c r="B35" s="646"/>
      <c r="C35" s="646"/>
      <c r="D35" s="10">
        <f>F34+0.01</f>
        <v>15904.01</v>
      </c>
      <c r="E35" s="35" t="s">
        <v>18</v>
      </c>
      <c r="F35" s="35">
        <v>16646</v>
      </c>
      <c r="G35" s="53">
        <v>205</v>
      </c>
      <c r="H35" s="42"/>
      <c r="I35" s="20"/>
      <c r="J35" s="20"/>
    </row>
    <row r="36" spans="1:10" x14ac:dyDescent="0.25">
      <c r="A36" s="20"/>
      <c r="B36" s="646"/>
      <c r="C36" s="646"/>
      <c r="D36" s="10">
        <f t="shared" ref="D36:D37" si="5">F35+0.01</f>
        <v>16646.009999999998</v>
      </c>
      <c r="E36" s="35" t="s">
        <v>18</v>
      </c>
      <c r="F36" s="35">
        <v>17363</v>
      </c>
      <c r="G36" s="53">
        <v>134</v>
      </c>
      <c r="H36" s="42"/>
      <c r="I36" s="20"/>
      <c r="J36" s="20"/>
    </row>
    <row r="37" spans="1:10" x14ac:dyDescent="0.25">
      <c r="A37" s="20"/>
      <c r="B37" s="646"/>
      <c r="C37" s="646"/>
      <c r="D37" s="10">
        <f t="shared" si="5"/>
        <v>17363.009999999998</v>
      </c>
      <c r="E37" s="35" t="s">
        <v>18</v>
      </c>
      <c r="F37" s="35">
        <v>18115</v>
      </c>
      <c r="G37" s="53">
        <v>70</v>
      </c>
      <c r="H37" s="42"/>
      <c r="I37" s="20"/>
      <c r="J37" s="20"/>
    </row>
    <row r="38" spans="1:10" x14ac:dyDescent="0.25">
      <c r="A38" s="20"/>
      <c r="B38" s="642" t="s">
        <v>25</v>
      </c>
      <c r="C38" s="642"/>
      <c r="D38" s="10" t="s">
        <v>17</v>
      </c>
      <c r="E38" s="35" t="s">
        <v>18</v>
      </c>
      <c r="F38" s="35">
        <v>15904</v>
      </c>
      <c r="G38" s="53">
        <v>107</v>
      </c>
      <c r="H38" s="42"/>
      <c r="I38" s="20"/>
      <c r="J38" s="20"/>
    </row>
    <row r="39" spans="1:10" x14ac:dyDescent="0.25">
      <c r="A39" s="20"/>
      <c r="B39" s="642"/>
      <c r="C39" s="642"/>
      <c r="D39" s="10">
        <f>F38+0.01</f>
        <v>15904.01</v>
      </c>
      <c r="E39" s="35" t="s">
        <v>18</v>
      </c>
      <c r="F39" s="35">
        <v>17636</v>
      </c>
      <c r="G39" s="53">
        <v>56</v>
      </c>
      <c r="H39" s="42"/>
      <c r="I39" s="20"/>
      <c r="J39" s="20"/>
    </row>
    <row r="40" spans="1:10" x14ac:dyDescent="0.25">
      <c r="A40" s="20"/>
      <c r="B40" s="20"/>
      <c r="C40" s="20"/>
      <c r="D40" s="73"/>
      <c r="E40" s="73"/>
      <c r="F40" s="73"/>
      <c r="G40" s="73"/>
      <c r="H40" s="20"/>
      <c r="I40" s="20"/>
      <c r="J40" s="20"/>
    </row>
    <row r="41" spans="1:10" ht="31.5" x14ac:dyDescent="0.25">
      <c r="A41" s="20"/>
      <c r="B41" s="40" t="s">
        <v>26</v>
      </c>
      <c r="C41" s="26" t="s">
        <v>27</v>
      </c>
      <c r="D41" s="20"/>
      <c r="E41" s="39"/>
      <c r="F41" s="20"/>
      <c r="G41" s="20"/>
      <c r="H41" s="20"/>
      <c r="I41" s="20"/>
      <c r="J41" s="20"/>
    </row>
    <row r="42" spans="1:10" ht="30" x14ac:dyDescent="0.25">
      <c r="A42" s="20"/>
      <c r="B42" s="43" t="s">
        <v>28</v>
      </c>
      <c r="C42" s="41">
        <v>2355</v>
      </c>
      <c r="D42" s="20"/>
      <c r="E42" s="20"/>
      <c r="F42" s="20"/>
      <c r="G42" s="20"/>
      <c r="H42" s="20"/>
      <c r="I42" s="20"/>
      <c r="J42" s="20"/>
    </row>
    <row r="43" spans="1:10" ht="30" x14ac:dyDescent="0.25">
      <c r="A43" s="20"/>
      <c r="B43" s="43" t="s">
        <v>29</v>
      </c>
      <c r="C43" s="41">
        <v>2870</v>
      </c>
      <c r="D43" s="20"/>
      <c r="E43" s="20"/>
      <c r="F43" s="20"/>
      <c r="G43" s="20"/>
      <c r="H43" s="20"/>
      <c r="I43" s="20"/>
      <c r="J43" s="20"/>
    </row>
    <row r="44" spans="1:10" x14ac:dyDescent="0.25">
      <c r="A44" s="20"/>
      <c r="B44" s="20"/>
      <c r="C44" s="20"/>
      <c r="D44" s="20"/>
      <c r="E44" s="20"/>
      <c r="F44" s="20"/>
      <c r="G44" s="20"/>
      <c r="H44" s="20"/>
      <c r="I44" s="20"/>
      <c r="J44" s="20"/>
    </row>
    <row r="45" spans="1:10" x14ac:dyDescent="0.25">
      <c r="A45" s="20"/>
      <c r="B45" s="20"/>
      <c r="C45" s="20"/>
      <c r="D45" s="20"/>
      <c r="E45" s="20"/>
      <c r="F45" s="20"/>
      <c r="G45" s="20"/>
      <c r="H45" s="20"/>
      <c r="I45" s="20"/>
      <c r="J45" s="20"/>
    </row>
    <row r="46" spans="1:10" x14ac:dyDescent="0.25">
      <c r="A46" s="20"/>
      <c r="B46" s="20"/>
      <c r="C46" s="20"/>
      <c r="D46" s="20"/>
      <c r="E46" s="20"/>
      <c r="F46" s="20"/>
      <c r="G46" s="20"/>
      <c r="H46" s="20"/>
      <c r="I46" s="20"/>
      <c r="J46" s="20"/>
    </row>
    <row r="47" spans="1:10" x14ac:dyDescent="0.25">
      <c r="A47" s="20"/>
      <c r="B47" s="20"/>
      <c r="C47" s="20"/>
      <c r="D47" s="20"/>
      <c r="E47" s="20"/>
      <c r="F47" s="20"/>
      <c r="G47" s="20"/>
      <c r="H47" s="20"/>
      <c r="I47" s="20"/>
      <c r="J47" s="20"/>
    </row>
    <row r="48" spans="1:10" x14ac:dyDescent="0.25">
      <c r="A48" s="20"/>
      <c r="B48" s="20"/>
      <c r="C48" s="20"/>
      <c r="D48" s="20"/>
      <c r="E48" s="20"/>
      <c r="F48" s="20"/>
      <c r="G48" s="20"/>
      <c r="H48" s="20"/>
      <c r="I48" s="20"/>
      <c r="J48" s="20"/>
    </row>
    <row r="49" spans="1:10" x14ac:dyDescent="0.25">
      <c r="A49" s="20"/>
      <c r="B49" s="20"/>
      <c r="C49" s="20"/>
      <c r="D49" s="20"/>
      <c r="E49" s="20"/>
      <c r="F49" s="20"/>
      <c r="G49" s="20"/>
      <c r="H49" s="20"/>
      <c r="I49" s="20"/>
      <c r="J49" s="20"/>
    </row>
  </sheetData>
  <sheetProtection algorithmName="SHA-512" hashValue="g8U9pICNe6bAqes8iCdwndA1LGti848xvRYu1vCVe2pRK4NIG91PfGQD8J69YdF88+CkjqxxuulthJ4ZRJsF9Q==" saltValue="I/qz6oLVo7ioUipdQIdFiw==" spinCount="100000" sheet="1" objects="1" scenarios="1" selectLockedCells="1" selectUnlockedCells="1"/>
  <mergeCells count="7">
    <mergeCell ref="B17:G17"/>
    <mergeCell ref="B38:C39"/>
    <mergeCell ref="B18:D18"/>
    <mergeCell ref="E18:G18"/>
    <mergeCell ref="D33:F33"/>
    <mergeCell ref="B34:C37"/>
    <mergeCell ref="B32:G32"/>
  </mergeCells>
  <conditionalFormatting sqref="D3:D8">
    <cfRule type="expression" dxfId="1" priority="8">
      <formula>D$4&lt;C$4</formula>
    </cfRule>
  </conditionalFormatting>
  <conditionalFormatting sqref="D12:D14">
    <cfRule type="expression" dxfId="0" priority="3">
      <formula>$C$13&gt;$D$13</formula>
    </cfRule>
  </conditionalFormatting>
  <dataValidations disablePrompts="1" count="2">
    <dataValidation type="whole" allowBlank="1" showInputMessage="1" showErrorMessage="1" sqref="C3" xr:uid="{43C99D91-F121-467E-B61A-AFF4AE6E9959}">
      <formula1>0</formula1>
      <formula2>16605</formula2>
    </dataValidation>
    <dataValidation type="custom" allowBlank="1" showInputMessage="1" showErrorMessage="1" errorTitle="Error" error="Please enter a number." sqref="H34:H39" xr:uid="{274201DD-53EB-44C3-9466-B26E7D844BDD}">
      <formula1>ISNUMBER(H34)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lcf76f155ced4ddcb4097134ff3c332f xmlns="c2db96e4-3587-4275-befa-4e30b32947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2996D1BDD7BD4E9FA3C1D724278F7C" ma:contentTypeVersion="17" ma:contentTypeDescription="Create a new document." ma:contentTypeScope="" ma:versionID="233d0f626bc1770d7dbdf6bc670b208f">
  <xsd:schema xmlns:xsd="http://www.w3.org/2001/XMLSchema" xmlns:xs="http://www.w3.org/2001/XMLSchema" xmlns:p="http://schemas.microsoft.com/office/2006/metadata/properties" xmlns:ns2="c2db96e4-3587-4275-befa-4e30b32947bf" xmlns:ns3="9f3b29ad-5c85-4648-9937-ff4fb7828fda" xmlns:ns4="8c566321-f672-4e06-a901-b5e72b4c4357" targetNamespace="http://schemas.microsoft.com/office/2006/metadata/properties" ma:root="true" ma:fieldsID="c3eed1e8a1503430cb8de19bd8cf74cb" ns2:_="" ns3:_="" ns4:_="">
    <xsd:import namespace="c2db96e4-3587-4275-befa-4e30b32947bf"/>
    <xsd:import namespace="9f3b29ad-5c85-4648-9937-ff4fb7828fda"/>
    <xsd:import namespace="8c566321-f672-4e06-a901-b5e72b4c4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b96e4-3587-4275-befa-4e30b3294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3b29ad-5c85-4648-9937-ff4fb7828f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07f2d1-29c4-4ced-b6e9-2c2bc1ba818e}" ma:internalName="TaxCatchAll" ma:showField="CatchAllData" ma:web="9f3b29ad-5c85-4648-9937-ff4fb7828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9D4ACD-C782-474A-A5EE-4551661A93FC}">
  <ds:schemaRefs>
    <ds:schemaRef ds:uri="http://schemas.microsoft.com/office/2006/documentManagement/types"/>
    <ds:schemaRef ds:uri="http://purl.org/dc/elements/1.1/"/>
    <ds:schemaRef ds:uri="9f3b29ad-5c85-4648-9937-ff4fb7828fda"/>
    <ds:schemaRef ds:uri="8c566321-f672-4e06-a901-b5e72b4c4357"/>
    <ds:schemaRef ds:uri="http://www.w3.org/XML/1998/namespace"/>
    <ds:schemaRef ds:uri="http://purl.org/dc/dcmitype/"/>
    <ds:schemaRef ds:uri="c2db96e4-3587-4275-befa-4e30b32947bf"/>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3C7ABFB-F12F-4D53-8CDD-E21DE5CC2005}">
  <ds:schemaRefs>
    <ds:schemaRef ds:uri="http://schemas.microsoft.com/sharepoint/v3/contenttype/forms"/>
  </ds:schemaRefs>
</ds:datastoreItem>
</file>

<file path=customXml/itemProps3.xml><?xml version="1.0" encoding="utf-8"?>
<ds:datastoreItem xmlns:ds="http://schemas.openxmlformats.org/officeDocument/2006/customXml" ds:itemID="{3E780C93-DFB5-47B5-9106-B5676DC2E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b96e4-3587-4275-befa-4e30b32947bf"/>
    <ds:schemaRef ds:uri="9f3b29ad-5c85-4648-9937-ff4fb7828fda"/>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52</vt:i4>
      </vt:variant>
    </vt:vector>
  </HeadingPairs>
  <TitlesOfParts>
    <vt:vector size="60" baseType="lpstr">
      <vt:lpstr>Music_and_Dance_Scheme_Form</vt:lpstr>
      <vt:lpstr>MDS_Form_Part_10</vt:lpstr>
      <vt:lpstr>Main Form - Inputs</vt:lpstr>
      <vt:lpstr>Main_Form - Outputs</vt:lpstr>
      <vt:lpstr>Outgoings</vt:lpstr>
      <vt:lpstr>Capital_assets_and_liabilities</vt:lpstr>
      <vt:lpstr>Lists_and_controls</vt:lpstr>
      <vt:lpstr>Data inputs</vt:lpstr>
      <vt:lpstr>Academic_year_end</vt:lpstr>
      <vt:lpstr>Academic_year_start</vt:lpstr>
      <vt:lpstr>Board</vt:lpstr>
      <vt:lpstr>d_min_distance</vt:lpstr>
      <vt:lpstr>Day_30</vt:lpstr>
      <vt:lpstr>Day_31</vt:lpstr>
      <vt:lpstr>Day_Feb</vt:lpstr>
      <vt:lpstr>Day_Feb_LY</vt:lpstr>
      <vt:lpstr>Days_years</vt:lpstr>
      <vt:lpstr>Deduct_blind</vt:lpstr>
      <vt:lpstr>Deduct_dependent</vt:lpstr>
      <vt:lpstr>DoB_1</vt:lpstr>
      <vt:lpstr>DoB_2</vt:lpstr>
      <vt:lpstr>DoB_Day_Min</vt:lpstr>
      <vt:lpstr>Earliest_DOB</vt:lpstr>
      <vt:lpstr>Employment_status</vt:lpstr>
      <vt:lpstr>Ethnic_origin</vt:lpstr>
      <vt:lpstr>financial_support_type</vt:lpstr>
      <vt:lpstr>fy_py</vt:lpstr>
      <vt:lpstr>Gender</vt:lpstr>
      <vt:lpstr>Leap_Year_YN</vt:lpstr>
      <vt:lpstr>Marital_status</vt:lpstr>
      <vt:lpstr>Month</vt:lpstr>
      <vt:lpstr>Month_value</vt:lpstr>
      <vt:lpstr>Nationality</vt:lpstr>
      <vt:lpstr>Other_financial_support</vt:lpstr>
      <vt:lpstr>Other_financial_support_form</vt:lpstr>
      <vt:lpstr>Postcode_all</vt:lpstr>
      <vt:lpstr>Postcode_alpha</vt:lpstr>
      <vt:lpstr>Postcode_alpha_numeric</vt:lpstr>
      <vt:lpstr>Postcode_max</vt:lpstr>
      <vt:lpstr>Postcode_min</vt:lpstr>
      <vt:lpstr>Postcode_numeric</vt:lpstr>
      <vt:lpstr>Preferred_contact</vt:lpstr>
      <vt:lpstr>select_total</vt:lpstr>
      <vt:lpstr>Sex_at_birth</vt:lpstr>
      <vt:lpstr>Start_September</vt:lpstr>
      <vt:lpstr>Type_of_education</vt:lpstr>
      <vt:lpstr>UCI_length</vt:lpstr>
      <vt:lpstr>ULN_length</vt:lpstr>
      <vt:lpstr>Uniform_R_Income_1</vt:lpstr>
      <vt:lpstr>Uniform_R_Income_2</vt:lpstr>
      <vt:lpstr>Uniform_R_Income_3</vt:lpstr>
      <vt:lpstr>Uniform_R_Income_4</vt:lpstr>
      <vt:lpstr>Uniform_R_Income_5</vt:lpstr>
      <vt:lpstr>Uniform_R_Income_6</vt:lpstr>
      <vt:lpstr>UPN_length</vt:lpstr>
      <vt:lpstr>URN_length</vt:lpstr>
      <vt:lpstr>w_min_distance</vt:lpstr>
      <vt:lpstr>Year_1</vt:lpstr>
      <vt:lpstr>Year_2</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Alfred</dc:creator>
  <cp:keywords/>
  <dc:description/>
  <cp:lastModifiedBy>Tom Bowes</cp:lastModifiedBy>
  <cp:revision/>
  <cp:lastPrinted>2025-05-16T17:51:00Z</cp:lastPrinted>
  <dcterms:created xsi:type="dcterms:W3CDTF">2021-09-17T11:10:02Z</dcterms:created>
  <dcterms:modified xsi:type="dcterms:W3CDTF">2025-07-16T12:49:03Z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0x0101004A2996D1BDD7BD4E9FA3C1D724278F7C</vt:lpwstr>
  </property>
  <property fmtid="{D5CDD505-2E9C-101B-9397-08002B2CF9AE}" pid="3" name="MediaServiceImageTags">
    <vt:lpwstr/>
  </property>
  <property fmtid="{D5CDD505-2E9C-101B-9397-08002B2CF9AE}" pid="4" name="l8a135a6d3d9430494d62169a80b1c9c">
    <vt:lpwstr>DfE|a484111e-5b24-4ad9-9778-c536c8c88985</vt:lpwstr>
  </property>
  <property fmtid="{D5CDD505-2E9C-101B-9397-08002B2CF9AE}" pid="5" name="oc563b38f2bb43358b5d05f2bb99f9b9">
    <vt:lpwstr>Official|0884c477-2e62-47ea-b19c-5af6e91124c5</vt:lpwstr>
  </property>
  <property fmtid="{D5CDD505-2E9C-101B-9397-08002B2CF9AE}" pid="6" name="d5c026ff2fb84cc4b09fc7085eed7f17">
    <vt:lpwstr>DfE|cc08a6d4-dfde-4d0f-bd85-069ebcef80d5</vt:lpwstr>
  </property>
  <property fmtid="{D5CDD505-2E9C-101B-9397-08002B2CF9AE}" pid="7" name="_dlc_DocIdItemGuid">
    <vt:lpwstr>67352945-7a76-4441-b1de-fc775b0252f9</vt:lpwstr>
  </property>
  <property fmtid="{D5CDD505-2E9C-101B-9397-08002B2CF9AE}" pid="8" name="DfeOrganisationalUnit">
    <vt:lpwstr>2;#DfE|cc08a6d4-dfde-4d0f-bd85-069ebcef80d5</vt:lpwstr>
  </property>
  <property fmtid="{D5CDD505-2E9C-101B-9397-08002B2CF9AE}" pid="9" name="DfeRights:ProtectiveMarking">
    <vt:lpwstr>1;#Official|0884c477-2e62-47ea-b19c-5af6e91124c5</vt:lpwstr>
  </property>
  <property fmtid="{D5CDD505-2E9C-101B-9397-08002B2CF9AE}" pid="10" name="DfeOwner">
    <vt:lpwstr>3;#DfE|a484111e-5b24-4ad9-9778-c536c8c88985</vt:lpwstr>
  </property>
  <property fmtid="{D5CDD505-2E9C-101B-9397-08002B2CF9AE}" pid="11" name="IWPOrganisationalUnit">
    <vt:lpwstr>2;#DfE|cc08a6d4-dfde-4d0f-bd85-069ebcef80d5</vt:lpwstr>
  </property>
  <property fmtid="{D5CDD505-2E9C-101B-9397-08002B2CF9AE}" pid="12" name="IWPOwner">
    <vt:lpwstr>3;#DfE|a484111e-5b24-4ad9-9778-c536c8c88985</vt:lpwstr>
  </property>
  <property fmtid="{D5CDD505-2E9C-101B-9397-08002B2CF9AE}" pid="13" name="IWPRightsProtectiveMarking">
    <vt:lpwstr>1;#Official|0884c477-2e62-47ea-b19c-5af6e91124c5</vt:lpwstr>
  </property>
  <property fmtid="{D5CDD505-2E9C-101B-9397-08002B2CF9AE}" pid="14" name="IWPSubject">
    <vt:lpwstr/>
  </property>
  <property fmtid="{D5CDD505-2E9C-101B-9397-08002B2CF9AE}" pid="15" name="i7594126e4b94921b33c7891608bb703">
    <vt:lpwstr/>
  </property>
  <property fmtid="{D5CDD505-2E9C-101B-9397-08002B2CF9AE}" pid="16" name="h5181134883947a99a38d116ffff0006">
    <vt:lpwstr/>
  </property>
  <property fmtid="{D5CDD505-2E9C-101B-9397-08002B2CF9AE}" pid="17" name="DfeRights_x003a_ProtectiveMarking">
    <vt:lpwstr>1;#Official|0884c477-2e62-47ea-b19c-5af6e91124c5</vt:lpwstr>
  </property>
  <property fmtid="{D5CDD505-2E9C-101B-9397-08002B2CF9AE}" pid="18" name="DfeSubject">
    <vt:lpwstr/>
  </property>
  <property fmtid="{D5CDD505-2E9C-101B-9397-08002B2CF9AE}" pid="19" name="IWPFunction">
    <vt:lpwstr/>
  </property>
  <property fmtid="{D5CDD505-2E9C-101B-9397-08002B2CF9AE}" pid="20" name="lcf76f155ced4ddcb4097134ff3c332f">
    <vt:lpwstr/>
  </property>
  <property fmtid="{D5CDD505-2E9C-101B-9397-08002B2CF9AE}" pid="21" name="i6622719919f4b9183e118da79adc1e3">
    <vt:lpwstr/>
  </property>
  <property fmtid="{D5CDD505-2E9C-101B-9397-08002B2CF9AE}" pid="22" name="IWPSiteType">
    <vt:lpwstr/>
  </property>
</Properties>
</file>